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51720" yWindow="4200" windowWidth="29040" windowHeight="16440" activeTab="4"/>
  </bookViews>
  <sheets>
    <sheet name="Rekapitulace" sheetId="7" r:id="rId1"/>
    <sheet name="Přívod" sheetId="6" r:id="rId2"/>
    <sheet name="Silnoproud" sheetId="5" r:id="rId3"/>
    <sheet name="Rozvaděč HR" sheetId="3" r:id="rId4"/>
    <sheet name="Ostatní položky" sheetId="2" r:id="rId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5" l="1"/>
  <c r="H6" i="5"/>
  <c r="G7" i="5"/>
  <c r="H7" i="5"/>
  <c r="G8" i="5"/>
  <c r="H8" i="5"/>
  <c r="G9" i="5"/>
  <c r="H9" i="5"/>
  <c r="G10" i="5"/>
  <c r="H10" i="5"/>
  <c r="G11" i="5"/>
  <c r="H11" i="5"/>
  <c r="G12" i="5"/>
  <c r="H12" i="5"/>
  <c r="G13" i="5"/>
  <c r="H13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G24" i="5"/>
  <c r="H24" i="5"/>
  <c r="G25" i="5"/>
  <c r="H25" i="5"/>
  <c r="G26" i="5"/>
  <c r="H26" i="5"/>
  <c r="G27" i="5"/>
  <c r="H27" i="5"/>
  <c r="G28" i="5"/>
  <c r="H28" i="5"/>
  <c r="G29" i="5"/>
  <c r="H29" i="5"/>
  <c r="G30" i="5"/>
  <c r="H30" i="5"/>
  <c r="G31" i="5"/>
  <c r="H31" i="5"/>
  <c r="G32" i="5"/>
  <c r="H32" i="5"/>
  <c r="G33" i="5"/>
  <c r="H33" i="5"/>
  <c r="G34" i="5"/>
  <c r="H34" i="5"/>
  <c r="G35" i="5"/>
  <c r="H35" i="5"/>
  <c r="G36" i="5"/>
  <c r="H36" i="5"/>
  <c r="G37" i="5"/>
  <c r="H37" i="5"/>
  <c r="G38" i="5"/>
  <c r="H38" i="5"/>
  <c r="G39" i="5"/>
  <c r="H39" i="5"/>
  <c r="G40" i="5"/>
  <c r="H40" i="5"/>
  <c r="G41" i="5"/>
  <c r="H41" i="5"/>
  <c r="G42" i="5"/>
  <c r="H42" i="5"/>
  <c r="G43" i="5"/>
  <c r="H43" i="5"/>
  <c r="G44" i="5"/>
  <c r="H44" i="5"/>
  <c r="G45" i="5"/>
  <c r="H45" i="5"/>
  <c r="G46" i="5"/>
  <c r="H46" i="5"/>
  <c r="G47" i="5"/>
  <c r="H47" i="5"/>
  <c r="G48" i="5"/>
  <c r="H48" i="5"/>
  <c r="G49" i="5"/>
  <c r="H49" i="5"/>
  <c r="G50" i="5"/>
  <c r="H50" i="5"/>
  <c r="G51" i="5"/>
  <c r="H51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G61" i="5"/>
  <c r="H61" i="5"/>
  <c r="G62" i="5"/>
  <c r="H62" i="5"/>
  <c r="G63" i="5"/>
  <c r="H63" i="5"/>
  <c r="G64" i="5"/>
  <c r="H64" i="5"/>
  <c r="G65" i="5"/>
  <c r="H65" i="5"/>
  <c r="G66" i="5"/>
  <c r="H66" i="5"/>
  <c r="G67" i="5"/>
  <c r="H67" i="5"/>
  <c r="G68" i="5"/>
  <c r="H68" i="5"/>
  <c r="G69" i="5"/>
  <c r="H69" i="5"/>
  <c r="G70" i="5"/>
  <c r="H70" i="5"/>
  <c r="G71" i="5"/>
  <c r="H71" i="5"/>
  <c r="G74" i="5"/>
  <c r="H74" i="5"/>
  <c r="G75" i="5"/>
  <c r="H75" i="5"/>
  <c r="G76" i="5"/>
  <c r="H76" i="5"/>
  <c r="G77" i="5"/>
  <c r="H77" i="5"/>
  <c r="G78" i="5"/>
  <c r="H78" i="5"/>
  <c r="H5" i="5"/>
  <c r="G5" i="5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2" i="3"/>
  <c r="G33" i="3"/>
  <c r="G34" i="3"/>
  <c r="G35" i="3"/>
  <c r="G36" i="3"/>
  <c r="F9" i="6" l="1"/>
  <c r="D35" i="5"/>
  <c r="D34" i="5"/>
  <c r="I65" i="5"/>
  <c r="I61" i="5"/>
  <c r="I68" i="5"/>
  <c r="H27" i="3"/>
  <c r="I27" i="3" s="1"/>
  <c r="H28" i="3"/>
  <c r="I28" i="3" s="1"/>
  <c r="H29" i="3"/>
  <c r="I29" i="3" s="1"/>
  <c r="H30" i="3"/>
  <c r="I30" i="3" s="1"/>
  <c r="H26" i="3"/>
  <c r="H6" i="3"/>
  <c r="H7" i="3"/>
  <c r="H8" i="3"/>
  <c r="H9" i="3"/>
  <c r="H10" i="3"/>
  <c r="I10" i="3" s="1"/>
  <c r="H11" i="3"/>
  <c r="H12" i="3"/>
  <c r="H13" i="3"/>
  <c r="H14" i="3"/>
  <c r="H15" i="3"/>
  <c r="I15" i="3" s="1"/>
  <c r="H16" i="3"/>
  <c r="I16" i="3" s="1"/>
  <c r="H17" i="3"/>
  <c r="I17" i="3" s="1"/>
  <c r="H18" i="3"/>
  <c r="I18" i="3" s="1"/>
  <c r="H19" i="3"/>
  <c r="H20" i="3"/>
  <c r="H21" i="3"/>
  <c r="I21" i="3" s="1"/>
  <c r="H22" i="3"/>
  <c r="D32" i="3"/>
  <c r="D33" i="3" s="1"/>
  <c r="I67" i="5" l="1"/>
  <c r="I60" i="5"/>
  <c r="I56" i="5"/>
  <c r="I63" i="5"/>
  <c r="I59" i="5"/>
  <c r="I55" i="5"/>
  <c r="I57" i="5"/>
  <c r="I64" i="5"/>
  <c r="I54" i="5"/>
  <c r="I6" i="3"/>
  <c r="I9" i="3"/>
  <c r="I22" i="3"/>
  <c r="I20" i="3"/>
  <c r="I14" i="3"/>
  <c r="I7" i="3"/>
  <c r="I12" i="3"/>
  <c r="I19" i="3"/>
  <c r="I26" i="3"/>
  <c r="I11" i="3"/>
  <c r="I8" i="3"/>
  <c r="I13" i="3"/>
  <c r="F16" i="6" l="1"/>
  <c r="F15" i="6"/>
  <c r="F14" i="6"/>
  <c r="F13" i="6"/>
  <c r="F12" i="6"/>
  <c r="F7" i="6"/>
  <c r="F6" i="6"/>
  <c r="F5" i="6"/>
  <c r="I38" i="3"/>
  <c r="H36" i="3"/>
  <c r="H35" i="3"/>
  <c r="H34" i="3"/>
  <c r="H33" i="3"/>
  <c r="H32" i="3"/>
  <c r="H25" i="3"/>
  <c r="I25" i="3"/>
  <c r="H24" i="3"/>
  <c r="H23" i="3"/>
  <c r="H5" i="3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H39" i="3" l="1"/>
  <c r="I39" i="3" s="1"/>
  <c r="H40" i="3"/>
  <c r="I40" i="3" s="1"/>
  <c r="C11" i="7"/>
  <c r="H41" i="3"/>
  <c r="I41" i="3" s="1"/>
  <c r="F17" i="6"/>
  <c r="F18" i="6"/>
  <c r="I71" i="5"/>
  <c r="I26" i="5"/>
  <c r="I18" i="5"/>
  <c r="I25" i="5"/>
  <c r="I5" i="3"/>
  <c r="I32" i="3"/>
  <c r="I33" i="3"/>
  <c r="I34" i="3"/>
  <c r="I35" i="3"/>
  <c r="I36" i="3"/>
  <c r="I23" i="3"/>
  <c r="I24" i="3"/>
  <c r="I15" i="5"/>
  <c r="I17" i="5"/>
  <c r="I16" i="5"/>
  <c r="I27" i="5"/>
  <c r="I32" i="5"/>
  <c r="I38" i="5"/>
  <c r="I13" i="5"/>
  <c r="I47" i="5"/>
  <c r="I44" i="5"/>
  <c r="I29" i="5"/>
  <c r="I23" i="5"/>
  <c r="I20" i="5"/>
  <c r="I46" i="5"/>
  <c r="I34" i="5"/>
  <c r="I14" i="5"/>
  <c r="I40" i="5"/>
  <c r="I36" i="5"/>
  <c r="I7" i="5"/>
  <c r="I12" i="5"/>
  <c r="I75" i="5"/>
  <c r="I35" i="5"/>
  <c r="I30" i="5"/>
  <c r="I78" i="5"/>
  <c r="I76" i="5"/>
  <c r="I33" i="5"/>
  <c r="I9" i="5"/>
  <c r="I49" i="5"/>
  <c r="I10" i="5"/>
  <c r="I21" i="5"/>
  <c r="I41" i="5"/>
  <c r="I11" i="5"/>
  <c r="I22" i="5"/>
  <c r="I51" i="5"/>
  <c r="I42" i="5"/>
  <c r="I52" i="5"/>
  <c r="F8" i="6"/>
  <c r="F4" i="6" s="1"/>
  <c r="C9" i="7" s="1"/>
  <c r="F19" i="6"/>
  <c r="I5" i="5"/>
  <c r="I77" i="5"/>
  <c r="F2" i="2"/>
  <c r="E12" i="7" s="1"/>
  <c r="I4" i="3" l="1"/>
  <c r="D11" i="7"/>
  <c r="E11" i="7" s="1"/>
  <c r="I70" i="5"/>
  <c r="I4" i="5" s="1"/>
  <c r="C10" i="7"/>
  <c r="I2" i="3"/>
  <c r="I74" i="5"/>
  <c r="D10" i="7" s="1"/>
  <c r="F11" i="6"/>
  <c r="D9" i="7" s="1"/>
  <c r="E9" i="7" s="1"/>
  <c r="E10" i="7" l="1"/>
  <c r="E13" i="7" s="1"/>
  <c r="F2" i="6"/>
  <c r="I2" i="5"/>
</calcChain>
</file>

<file path=xl/sharedStrings.xml><?xml version="1.0" encoding="utf-8"?>
<sst xmlns="http://schemas.openxmlformats.org/spreadsheetml/2006/main" count="426" uniqueCount="173">
  <si>
    <t>Stavba:</t>
  </si>
  <si>
    <t>Datum:</t>
  </si>
  <si>
    <t>Projektant:</t>
  </si>
  <si>
    <t>Místo:</t>
  </si>
  <si>
    <t>Zpracovatel:</t>
  </si>
  <si>
    <t>Zadavatel:</t>
  </si>
  <si>
    <t>Typ</t>
  </si>
  <si>
    <t>Popis</t>
  </si>
  <si>
    <t>MJ</t>
  </si>
  <si>
    <t>Množství</t>
  </si>
  <si>
    <t>J. cena materiál [CZK]</t>
  </si>
  <si>
    <t>J.cena práce [CZK]</t>
  </si>
  <si>
    <t>Celkem materiál [CZK]</t>
  </si>
  <si>
    <t>Celkem práce [CZK]</t>
  </si>
  <si>
    <t>Cena celkem [CZK]</t>
  </si>
  <si>
    <t>Náklady soupisu celkem</t>
  </si>
  <si>
    <t>D+M</t>
  </si>
  <si>
    <t>m</t>
  </si>
  <si>
    <t>ks</t>
  </si>
  <si>
    <t>O</t>
  </si>
  <si>
    <t>kpl</t>
  </si>
  <si>
    <t>Mechanismy</t>
  </si>
  <si>
    <t>Nepředvídané práce</t>
  </si>
  <si>
    <t>Stavební výpomoce</t>
  </si>
  <si>
    <t>hod</t>
  </si>
  <si>
    <t>Třídění odpadů</t>
  </si>
  <si>
    <t>t</t>
  </si>
  <si>
    <t>PPV</t>
  </si>
  <si>
    <t xml:space="preserve">Kompletační činnost </t>
  </si>
  <si>
    <t>Přesun</t>
  </si>
  <si>
    <t>Prořez</t>
  </si>
  <si>
    <t>J.cena [CZK]</t>
  </si>
  <si>
    <t>Ostatní položky / HZS</t>
  </si>
  <si>
    <t>Popl.za ulozeni suti</t>
  </si>
  <si>
    <t>Odvoz suti na skladku do 1km</t>
  </si>
  <si>
    <t>Napojení na stávající zařízení</t>
  </si>
  <si>
    <t>Spolupráce s dodavatelem při zkouškách a zapojování</t>
  </si>
  <si>
    <t>Spolupráce s revizním technikem</t>
  </si>
  <si>
    <t>Výchozí revize</t>
  </si>
  <si>
    <t>Dokumentace skutečného provedení, tisk 3 paré, CD</t>
  </si>
  <si>
    <t>Zaučení obsluhy,závěrečná měření, předávací protokoly</t>
  </si>
  <si>
    <t>Úklid</t>
  </si>
  <si>
    <t>Instalační kloubová plošina s prac. výškou 12m</t>
  </si>
  <si>
    <t>den</t>
  </si>
  <si>
    <t>Protipožární přepážky a ucpávky komplet</t>
  </si>
  <si>
    <t>Bezbečnostní tabulky</t>
  </si>
  <si>
    <t>Koordinace s dodavatelem stavby</t>
  </si>
  <si>
    <t xml:space="preserve">Koordinace s profesí VZT, ÚT </t>
  </si>
  <si>
    <t>Koordinace s distributorem</t>
  </si>
  <si>
    <t>Koordinace s poskytovatelem datového připojení</t>
  </si>
  <si>
    <t>Podíl prací jiných profesí</t>
  </si>
  <si>
    <t>Zařízení staveniště pro profesi elektro</t>
  </si>
  <si>
    <t>Uvedení do provozu</t>
  </si>
  <si>
    <t>Protokol měření intenzity osvětlení</t>
  </si>
  <si>
    <t>J.cena montáž [CZK]</t>
  </si>
  <si>
    <t>Silnoproud</t>
  </si>
  <si>
    <t>Dodávky + montáž rozvaděč</t>
  </si>
  <si>
    <t>Jističochránič B10/2/30mA typ A</t>
  </si>
  <si>
    <t>Jističochránič B16/2/30mA typ A</t>
  </si>
  <si>
    <t>Jističochránič B16/2/30mA typ B</t>
  </si>
  <si>
    <t>Jistič B4/1</t>
  </si>
  <si>
    <t>Jistič B6/1</t>
  </si>
  <si>
    <t>Jistič B10/1</t>
  </si>
  <si>
    <t>Jistič C10/1</t>
  </si>
  <si>
    <t>Stykač 25A-4x NO, 230V AC</t>
  </si>
  <si>
    <t>Impulzní relé 230V AC, 2x NO</t>
  </si>
  <si>
    <t>Relé 4xNO+NC 230V AC, včetně patice</t>
  </si>
  <si>
    <t>Ukončovací díl hřebenu S3-L</t>
  </si>
  <si>
    <t>Spojovací hřeben S3-L 1m</t>
  </si>
  <si>
    <t>Označovací návlečka kabeláže CY 2,5</t>
  </si>
  <si>
    <t>Označovací štítek do návlečky kabeláže CY 2,5</t>
  </si>
  <si>
    <t>Kapsa do dveří rozvaděče pro schéma</t>
  </si>
  <si>
    <t>Usazení rozvaděče</t>
  </si>
  <si>
    <t>Podružný materiál (řadové svorky + příslušenství, kabelové kanály, propojovací dráty, přepínače na dveře, průchodky atp.)</t>
  </si>
  <si>
    <t>Certifikace a zkoušky instalované rozvodnice, dodávka kompletní dokumentace</t>
  </si>
  <si>
    <t>J.cena materiál [CZK]</t>
  </si>
  <si>
    <t>Celkem cena materiál [CZK]</t>
  </si>
  <si>
    <t>Celkem cena práce [CZK]</t>
  </si>
  <si>
    <t>D</t>
  </si>
  <si>
    <t>Dodávky silnoproud</t>
  </si>
  <si>
    <t>CXKH-R-O 2x1,5</t>
  </si>
  <si>
    <t>CYKY-J 3x1,5</t>
  </si>
  <si>
    <t>CYKY-O 3x1,5</t>
  </si>
  <si>
    <t>CYKY-J 3x2,5</t>
  </si>
  <si>
    <t>CYKY-J 5x1,5</t>
  </si>
  <si>
    <t>CYKY-J 5x2,5</t>
  </si>
  <si>
    <t>Zásuvka dvojitá IP40 stříbrná</t>
  </si>
  <si>
    <t>Zásuvka jednoduchá IP40 stříbrná</t>
  </si>
  <si>
    <t>Zásuvka dvojitá IP40 s přepěťovou ochranou stříbrná</t>
  </si>
  <si>
    <t xml:space="preserve">Tělo spínače 5 </t>
  </si>
  <si>
    <t xml:space="preserve">Tělo spínače 6 </t>
  </si>
  <si>
    <t xml:space="preserve">Tělo spínače 1 </t>
  </si>
  <si>
    <t>Tělo spínače 1/0</t>
  </si>
  <si>
    <t>Klapka spínače 1,6,7 stříbrná</t>
  </si>
  <si>
    <t>Klapka spínače 5 stříbrná</t>
  </si>
  <si>
    <t>Rámeček jednoduchý vodorovný IP20 stříbrný</t>
  </si>
  <si>
    <t>Nástrčné svorky dvojité pevný drát</t>
  </si>
  <si>
    <t>Nástrčné svorky trojité pevný drát</t>
  </si>
  <si>
    <t>Nástrčné svorky čtyřnásobné pevný drát</t>
  </si>
  <si>
    <t>Snímač pohybu zapuštěný 360 stupňů</t>
  </si>
  <si>
    <t>Držák vedení KSH 15</t>
  </si>
  <si>
    <t>Držák vedení KSH 30</t>
  </si>
  <si>
    <t>Externí tlačítko central STOP uzavřené, skleněná tabulka, min. IP44</t>
  </si>
  <si>
    <t>Bernard svorka</t>
  </si>
  <si>
    <t>Měděný Cu pásek pro Bernard svorku</t>
  </si>
  <si>
    <t>Prořez + 5%</t>
  </si>
  <si>
    <t>Podr.materiál + 3%</t>
  </si>
  <si>
    <t>M</t>
  </si>
  <si>
    <t>Montáže silnoproud</t>
  </si>
  <si>
    <t>Kompletační činnost + 4,5%</t>
  </si>
  <si>
    <t>Přesun + 3%</t>
  </si>
  <si>
    <t>Dodávky - přívod</t>
  </si>
  <si>
    <t>PM</t>
  </si>
  <si>
    <t xml:space="preserve">M </t>
  </si>
  <si>
    <t>Montáže - přívod</t>
  </si>
  <si>
    <t>SOUPIS PRACÍ ELEKTRO</t>
  </si>
  <si>
    <t>Materiál</t>
  </si>
  <si>
    <t>Práce</t>
  </si>
  <si>
    <t>Cena celkem</t>
  </si>
  <si>
    <t>Přívod</t>
  </si>
  <si>
    <t>Rozvaděč HR</t>
  </si>
  <si>
    <t>Ostatní položky</t>
  </si>
  <si>
    <t>Kabel CYKY-J 5x1,5</t>
  </si>
  <si>
    <t>Chránička kabelu 80mm určená do země</t>
  </si>
  <si>
    <t>Montáž trubky 80mm volně</t>
  </si>
  <si>
    <t xml:space="preserve">Montáž kabel Cu plný kulatý žíla 5x1,5mm2  </t>
  </si>
  <si>
    <t>Výkop a hutnění trasy pro vedení kabelů</t>
  </si>
  <si>
    <t>Zásuvka trojfázová 400V/16A/ 5kolík</t>
  </si>
  <si>
    <t>Zásuvka jednoduchá  IP44 stříbrná instalace na zeď</t>
  </si>
  <si>
    <t>Podlahová krabice 4x zásuvka 230V, 1x Dvojitá datová zásuvka RJ45</t>
  </si>
  <si>
    <t>CYKY-J 5x10</t>
  </si>
  <si>
    <t>CYKY-J 5x16</t>
  </si>
  <si>
    <t>CYKY-J 5x4</t>
  </si>
  <si>
    <t>CYKY-J 5x6</t>
  </si>
  <si>
    <t>CYA 16</t>
  </si>
  <si>
    <t>CYA 25</t>
  </si>
  <si>
    <t>CYA 6</t>
  </si>
  <si>
    <t>Zásuvková skříň 4x230V, 1x400V 32A, 1x400V 16A s proudovým chráničem, IP44</t>
  </si>
  <si>
    <t>Instalační krabice KUL68 spojovací včetně vykroužení a usazení</t>
  </si>
  <si>
    <t>Svodič přepětí T1+T2 12,5kA, 3+0</t>
  </si>
  <si>
    <t>Měřící transformátory proudu 630/5A</t>
  </si>
  <si>
    <t>Pojistkový odpojovač 63A/3 DIN lišta</t>
  </si>
  <si>
    <t>Jistič C63/3</t>
  </si>
  <si>
    <t>Multimetr do rozvaděče s výstupem na RS 485</t>
  </si>
  <si>
    <t>Modulární přípojnicový systém pro 4 pole rozvaděče</t>
  </si>
  <si>
    <t>Jistič B40/3</t>
  </si>
  <si>
    <t xml:space="preserve">Řídící systém budovy pro regulaci FVE, VZT ZTI, osvětlení </t>
  </si>
  <si>
    <t>Karta pro komunikaci RS 485</t>
  </si>
  <si>
    <t>Karta reléových výstupů</t>
  </si>
  <si>
    <t>Karta digitálních vstupů</t>
  </si>
  <si>
    <t>Karta analogových vstupů</t>
  </si>
  <si>
    <t>Kabelový žlab 300/100 plný včetně podružného materiálu</t>
  </si>
  <si>
    <t>Kabelový žlab 400/100 plný včetně podružného materiálu</t>
  </si>
  <si>
    <t>Kabelový žlab 200/100 plný včetně podružného materiálu</t>
  </si>
  <si>
    <t>Kabelový žlab 100/100 plný včetně podružného materiálu</t>
  </si>
  <si>
    <t>Trubka ohebná 20 včetně podružného materiálu</t>
  </si>
  <si>
    <t>Trubka ohebná 25 včetně podružného materiálu</t>
  </si>
  <si>
    <t>Trubka ohebná 32 včetně podružného materiálu</t>
  </si>
  <si>
    <t>Trubka pevná 20 včetně poružného materiálu</t>
  </si>
  <si>
    <t>Trubka pevná 25 včetně poružného materiálu</t>
  </si>
  <si>
    <t>Trubka pevná 32 včetně poružného materiálu</t>
  </si>
  <si>
    <t xml:space="preserve">Nabíjecí stanice VZV </t>
  </si>
  <si>
    <t>Nabíjecí stanice elektromobilu 22kW</t>
  </si>
  <si>
    <t>Prostupy skrze  zdivo 400mm š 100mm d</t>
  </si>
  <si>
    <t>Tělo spínače 6+6</t>
  </si>
  <si>
    <t>Kabel AYKY-J 5x50</t>
  </si>
  <si>
    <t xml:space="preserve">Montáž kabel Al plný kulatý žíla 5x50mm2  </t>
  </si>
  <si>
    <t xml:space="preserve">Ukončení kabelů 5x50 mm2 </t>
  </si>
  <si>
    <t xml:space="preserve"> Oceloplechová rozvodnice samostatně stojící, 1000x2000x400 min. IP30</t>
  </si>
  <si>
    <t xml:space="preserve">Hlavní vypínač 63A, pomocné kontaky, napěťová cívka </t>
  </si>
  <si>
    <t>Rekonstrukce budovy</t>
  </si>
  <si>
    <t>parc. č. 185/1, k.ú. Jistebník</t>
  </si>
  <si>
    <t>Kučera Patrik Jistebník 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</si>
</sst>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Kč&quot;_-;\-* #,##0.00\ &quot;Kč&quot;_-;_-* &quot;-&quot;??\ &quot;Kč&quot;_-;_-@_-"/>
    <numFmt numFmtId="164" formatCode="dd\.mm\.yyyy"/>
    <numFmt numFmtId="165" formatCode="#,##0.00\ &quot;Kč&quot;"/>
    <numFmt numFmtId="166" formatCode="0.000"/>
    <numFmt numFmtId="167" formatCode="#,##0.000"/>
    <numFmt numFmtId="168" formatCode="#,##0.00&quot; Kč&quot;"/>
    <numFmt numFmtId="169" formatCode="0.00\ %"/>
    <numFmt numFmtId="170" formatCode="#,##0.00\ [$Kč-405];[Red]\-#,##0.00\ [$Kč-405]"/>
    <numFmt numFmtId="171" formatCode="#,##0.00&quot; &quot;[$Kč-405];[Red]&quot;-&quot;#,##0.00&quot; &quot;[$Kč-405]"/>
  </numFmts>
  <fonts count="44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sz val="9"/>
      <name val="Arial CE"/>
    </font>
    <font>
      <b/>
      <sz val="12"/>
      <color rgb="FF960000"/>
      <name val="Arial CE"/>
    </font>
    <font>
      <b/>
      <sz val="9"/>
      <color rgb="FF003366"/>
      <name val="Arial CE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9"/>
      <name val="Arial CE"/>
      <charset val="1"/>
    </font>
    <font>
      <b/>
      <sz val="12"/>
      <color rgb="FF960000"/>
      <name val="Arial CE"/>
      <charset val="1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960000"/>
      <name val="Arial"/>
      <family val="2"/>
      <charset val="1"/>
    </font>
    <font>
      <b/>
      <sz val="9"/>
      <color rgb="FF003366"/>
      <name val="Arial"/>
      <family val="2"/>
      <charset val="1"/>
    </font>
    <font>
      <sz val="9"/>
      <color rgb="FF0070C0"/>
      <name val="Arial"/>
      <family val="2"/>
      <charset val="1"/>
    </font>
    <font>
      <b/>
      <sz val="11"/>
      <color rgb="FF000000"/>
      <name val="Calibri"/>
      <family val="2"/>
      <charset val="238"/>
    </font>
    <font>
      <sz val="9"/>
      <color rgb="FF4472C4"/>
      <name val="Arial"/>
      <family val="2"/>
      <charset val="1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 CE1"/>
      <charset val="238"/>
    </font>
    <font>
      <b/>
      <sz val="10"/>
      <color rgb="FF000000"/>
      <name val="Arial CE1"/>
      <charset val="238"/>
    </font>
    <font>
      <sz val="10"/>
      <color rgb="FFFFFFFF"/>
      <name val="Arial CE1"/>
      <charset val="238"/>
    </font>
    <font>
      <sz val="10"/>
      <color rgb="FFCC0000"/>
      <name val="Arial CE1"/>
      <charset val="238"/>
    </font>
    <font>
      <b/>
      <sz val="10"/>
      <color rgb="FFFFFFFF"/>
      <name val="Arial CE1"/>
      <charset val="238"/>
    </font>
    <font>
      <i/>
      <sz val="10"/>
      <color rgb="FF808080"/>
      <name val="Arial CE1"/>
      <charset val="238"/>
    </font>
    <font>
      <sz val="10"/>
      <color rgb="FF006600"/>
      <name val="Arial CE1"/>
      <charset val="238"/>
    </font>
    <font>
      <b/>
      <i/>
      <sz val="16"/>
      <color theme="1"/>
      <name val="Arial CE1"/>
      <charset val="238"/>
    </font>
    <font>
      <b/>
      <sz val="24"/>
      <color rgb="FF000000"/>
      <name val="Arial CE1"/>
      <charset val="238"/>
    </font>
    <font>
      <sz val="18"/>
      <color rgb="FF000000"/>
      <name val="Arial CE1"/>
      <charset val="238"/>
    </font>
    <font>
      <sz val="12"/>
      <color rgb="FF000000"/>
      <name val="Arial CE1"/>
      <charset val="238"/>
    </font>
    <font>
      <u/>
      <sz val="10"/>
      <color rgb="FF0000EE"/>
      <name val="Arial CE1"/>
      <charset val="238"/>
    </font>
    <font>
      <sz val="10"/>
      <color rgb="FF996600"/>
      <name val="Arial CE1"/>
      <charset val="238"/>
    </font>
    <font>
      <sz val="10"/>
      <color rgb="FF333333"/>
      <name val="Arial CE1"/>
      <charset val="238"/>
    </font>
    <font>
      <b/>
      <i/>
      <u/>
      <sz val="11"/>
      <color theme="1"/>
      <name val="Arial CE1"/>
      <charset val="238"/>
    </font>
    <font>
      <sz val="11"/>
      <color rgb="FF0061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D2D2D2"/>
        <bgColor rgb="FFC0C0C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6">
    <xf numFmtId="0" fontId="0" fillId="0" borderId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/>
    <xf numFmtId="0" fontId="29" fillId="0" borderId="0"/>
    <xf numFmtId="0" fontId="30" fillId="4" borderId="0"/>
    <xf numFmtId="0" fontId="30" fillId="5" borderId="0"/>
    <xf numFmtId="0" fontId="29" fillId="6" borderId="0"/>
    <xf numFmtId="0" fontId="31" fillId="7" borderId="0"/>
    <xf numFmtId="0" fontId="32" fillId="8" borderId="0"/>
    <xf numFmtId="0" fontId="33" fillId="0" borderId="0"/>
    <xf numFmtId="0" fontId="34" fillId="9" borderId="0"/>
    <xf numFmtId="0" fontId="35" fillId="0" borderId="0">
      <alignment horizontal="center"/>
    </xf>
    <xf numFmtId="0" fontId="36" fillId="0" borderId="0"/>
    <xf numFmtId="0" fontId="37" fillId="0" borderId="0"/>
    <xf numFmtId="0" fontId="38" fillId="0" borderId="0"/>
    <xf numFmtId="0" fontId="35" fillId="0" borderId="0">
      <alignment horizontal="center" textRotation="90"/>
    </xf>
    <xf numFmtId="0" fontId="39" fillId="0" borderId="0"/>
    <xf numFmtId="0" fontId="40" fillId="10" borderId="0"/>
    <xf numFmtId="0" fontId="41" fillId="10" borderId="15"/>
    <xf numFmtId="0" fontId="42" fillId="0" borderId="0"/>
    <xf numFmtId="171" fontId="42" fillId="0" borderId="0"/>
    <xf numFmtId="0" fontId="28" fillId="0" borderId="0"/>
    <xf numFmtId="0" fontId="28" fillId="0" borderId="0"/>
    <xf numFmtId="0" fontId="31" fillId="0" borderId="0"/>
    <xf numFmtId="0" fontId="43" fillId="11" borderId="0" applyNumberFormat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10" fontId="4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5" fillId="0" borderId="0" xfId="0" applyNumberFormat="1" applyFont="1"/>
    <xf numFmtId="165" fontId="6" fillId="0" borderId="3" xfId="0" applyNumberFormat="1" applyFont="1" applyBorder="1"/>
    <xf numFmtId="0" fontId="10" fillId="3" borderId="1" xfId="2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44" fontId="10" fillId="3" borderId="1" xfId="1" applyFont="1" applyFill="1" applyBorder="1" applyAlignment="1" applyProtection="1">
      <alignment horizontal="center" vertical="center" wrapText="1"/>
      <protection locked="0"/>
    </xf>
    <xf numFmtId="0" fontId="10" fillId="3" borderId="2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9" fillId="0" borderId="0" xfId="2" applyAlignment="1">
      <alignment vertical="center"/>
    </xf>
    <xf numFmtId="0" fontId="9" fillId="0" borderId="0" xfId="2" applyAlignment="1">
      <alignment horizontal="center" vertical="center"/>
    </xf>
    <xf numFmtId="166" fontId="12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168" fontId="11" fillId="0" borderId="0" xfId="2" applyNumberFormat="1" applyFont="1"/>
    <xf numFmtId="0" fontId="10" fillId="0" borderId="3" xfId="2" applyFont="1" applyBorder="1" applyAlignment="1">
      <alignment horizontal="center" vertical="center"/>
    </xf>
    <xf numFmtId="0" fontId="10" fillId="0" borderId="3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 wrapText="1"/>
    </xf>
    <xf numFmtId="166" fontId="10" fillId="0" borderId="3" xfId="2" applyNumberFormat="1" applyFont="1" applyBorder="1" applyAlignment="1">
      <alignment horizontal="center" vertical="center"/>
    </xf>
    <xf numFmtId="44" fontId="12" fillId="0" borderId="3" xfId="1" applyFont="1" applyBorder="1" applyAlignment="1" applyProtection="1">
      <alignment horizontal="center" vertical="center"/>
      <protection locked="0"/>
    </xf>
    <xf numFmtId="168" fontId="10" fillId="0" borderId="3" xfId="2" applyNumberFormat="1" applyFont="1" applyBorder="1" applyAlignment="1">
      <alignment vertical="center"/>
    </xf>
    <xf numFmtId="0" fontId="6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horizontal="left"/>
    </xf>
    <xf numFmtId="166" fontId="6" fillId="0" borderId="3" xfId="2" applyNumberFormat="1" applyFont="1" applyBorder="1" applyAlignment="1">
      <alignment horizontal="center" vertical="center"/>
    </xf>
    <xf numFmtId="44" fontId="13" fillId="0" borderId="3" xfId="1" applyFont="1" applyBorder="1" applyAlignment="1" applyProtection="1">
      <alignment horizontal="center" vertical="center"/>
      <protection locked="0"/>
    </xf>
    <xf numFmtId="168" fontId="6" fillId="0" borderId="3" xfId="2" applyNumberFormat="1" applyFont="1" applyBorder="1"/>
    <xf numFmtId="0" fontId="14" fillId="0" borderId="3" xfId="2" applyFont="1" applyBorder="1" applyAlignment="1">
      <alignment horizontal="center" vertical="center"/>
    </xf>
    <xf numFmtId="0" fontId="14" fillId="0" borderId="3" xfId="2" applyFont="1" applyBorder="1"/>
    <xf numFmtId="0" fontId="15" fillId="0" borderId="3" xfId="2" applyFont="1" applyBorder="1" applyAlignment="1">
      <alignment horizontal="center" vertical="center"/>
    </xf>
    <xf numFmtId="166" fontId="15" fillId="0" borderId="3" xfId="2" applyNumberFormat="1" applyFont="1" applyBorder="1" applyAlignment="1">
      <alignment horizontal="center" vertical="center"/>
    </xf>
    <xf numFmtId="44" fontId="15" fillId="0" borderId="3" xfId="1" applyFont="1" applyBorder="1" applyAlignment="1" applyProtection="1">
      <alignment horizontal="center" vertical="center"/>
      <protection locked="0"/>
    </xf>
    <xf numFmtId="168" fontId="14" fillId="0" borderId="3" xfId="2" applyNumberFormat="1" applyFont="1" applyBorder="1" applyAlignment="1">
      <alignment horizontal="right" vertical="center"/>
    </xf>
    <xf numFmtId="0" fontId="14" fillId="0" borderId="3" xfId="2" applyFont="1" applyBorder="1" applyAlignment="1" applyProtection="1">
      <alignment vertical="top" wrapText="1"/>
      <protection locked="0"/>
    </xf>
    <xf numFmtId="0" fontId="14" fillId="0" borderId="3" xfId="2" applyFont="1" applyBorder="1" applyAlignment="1" applyProtection="1">
      <alignment horizontal="center" vertical="center"/>
      <protection locked="0"/>
    </xf>
    <xf numFmtId="166" fontId="14" fillId="0" borderId="3" xfId="2" applyNumberFormat="1" applyFont="1" applyBorder="1" applyAlignment="1">
      <alignment horizontal="center" vertical="center"/>
    </xf>
    <xf numFmtId="44" fontId="14" fillId="0" borderId="3" xfId="1" applyFont="1" applyBorder="1" applyAlignment="1" applyProtection="1">
      <alignment horizontal="center" vertical="center"/>
      <protection locked="0"/>
    </xf>
    <xf numFmtId="0" fontId="15" fillId="0" borderId="3" xfId="2" applyFont="1" applyBorder="1" applyAlignment="1">
      <alignment vertical="center" wrapText="1"/>
    </xf>
    <xf numFmtId="166" fontId="15" fillId="0" borderId="3" xfId="2" applyNumberFormat="1" applyFont="1" applyBorder="1" applyAlignment="1">
      <alignment horizontal="center" vertical="center" wrapText="1"/>
    </xf>
    <xf numFmtId="0" fontId="15" fillId="0" borderId="3" xfId="2" applyFont="1" applyBorder="1"/>
    <xf numFmtId="0" fontId="14" fillId="0" borderId="3" xfId="2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right" vertical="center" wrapText="1" indent="1"/>
    </xf>
    <xf numFmtId="0" fontId="5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 applyProtection="1">
      <alignment horizontal="center"/>
      <protection locked="0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167" fontId="16" fillId="0" borderId="3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0" fontId="0" fillId="0" borderId="3" xfId="0" applyBorder="1" applyAlignment="1">
      <alignment horizontal="center"/>
    </xf>
    <xf numFmtId="165" fontId="14" fillId="0" borderId="3" xfId="0" applyNumberFormat="1" applyFont="1" applyBorder="1"/>
    <xf numFmtId="0" fontId="0" fillId="0" borderId="0" xfId="0" applyAlignment="1" applyProtection="1">
      <alignment vertical="center"/>
      <protection locked="0"/>
    </xf>
    <xf numFmtId="0" fontId="18" fillId="3" borderId="1" xfId="2" applyFont="1" applyFill="1" applyBorder="1" applyAlignment="1">
      <alignment horizontal="center" vertical="center" wrapText="1"/>
    </xf>
    <xf numFmtId="0" fontId="18" fillId="3" borderId="1" xfId="2" applyFont="1" applyFill="1" applyBorder="1" applyAlignment="1" applyProtection="1">
      <alignment horizontal="center" vertical="center" wrapText="1"/>
      <protection locked="0"/>
    </xf>
    <xf numFmtId="165" fontId="18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3" borderId="2" xfId="2" applyFont="1" applyFill="1" applyBorder="1" applyAlignment="1">
      <alignment horizontal="center" vertical="center" wrapText="1"/>
    </xf>
    <xf numFmtId="4" fontId="19" fillId="0" borderId="0" xfId="2" applyNumberFormat="1" applyFont="1"/>
    <xf numFmtId="0" fontId="19" fillId="0" borderId="0" xfId="2" applyFont="1"/>
    <xf numFmtId="0" fontId="20" fillId="0" borderId="0" xfId="2" applyFont="1" applyAlignment="1">
      <alignment horizontal="left" vertical="center"/>
    </xf>
    <xf numFmtId="0" fontId="19" fillId="0" borderId="0" xfId="2" applyFont="1" applyAlignment="1">
      <alignment vertical="center"/>
    </xf>
    <xf numFmtId="165" fontId="19" fillId="0" borderId="0" xfId="2" applyNumberFormat="1" applyFont="1" applyAlignment="1">
      <alignment vertical="center"/>
    </xf>
    <xf numFmtId="0" fontId="19" fillId="0" borderId="0" xfId="2" applyFont="1" applyAlignment="1" applyProtection="1">
      <alignment vertical="center"/>
      <protection locked="0"/>
    </xf>
    <xf numFmtId="168" fontId="20" fillId="0" borderId="0" xfId="2" applyNumberFormat="1" applyFont="1"/>
    <xf numFmtId="0" fontId="21" fillId="0" borderId="3" xfId="2" applyFont="1" applyBorder="1" applyAlignment="1">
      <alignment horizontal="left"/>
    </xf>
    <xf numFmtId="0" fontId="21" fillId="0" borderId="3" xfId="2" applyFont="1" applyBorder="1"/>
    <xf numFmtId="165" fontId="21" fillId="0" borderId="3" xfId="2" applyNumberFormat="1" applyFont="1" applyBorder="1"/>
    <xf numFmtId="0" fontId="21" fillId="0" borderId="3" xfId="2" applyFont="1" applyBorder="1" applyProtection="1">
      <protection locked="0"/>
    </xf>
    <xf numFmtId="168" fontId="21" fillId="0" borderId="3" xfId="2" applyNumberFormat="1" applyFont="1" applyBorder="1"/>
    <xf numFmtId="0" fontId="22" fillId="0" borderId="3" xfId="2" applyFont="1" applyBorder="1" applyAlignment="1">
      <alignment horizontal="center" vertical="center"/>
    </xf>
    <xf numFmtId="0" fontId="22" fillId="0" borderId="3" xfId="2" applyFont="1" applyBorder="1" applyAlignment="1">
      <alignment vertical="center" wrapText="1"/>
    </xf>
    <xf numFmtId="0" fontId="22" fillId="0" borderId="3" xfId="2" applyFont="1" applyBorder="1" applyAlignment="1">
      <alignment horizontal="center" vertical="center" wrapText="1"/>
    </xf>
    <xf numFmtId="167" fontId="22" fillId="0" borderId="3" xfId="2" applyNumberFormat="1" applyFont="1" applyBorder="1" applyAlignment="1">
      <alignment horizontal="center" vertical="center"/>
    </xf>
    <xf numFmtId="165" fontId="22" fillId="0" borderId="3" xfId="2" applyNumberFormat="1" applyFont="1" applyBorder="1" applyAlignment="1">
      <alignment horizontal="center" vertical="center"/>
    </xf>
    <xf numFmtId="168" fontId="22" fillId="0" borderId="3" xfId="2" applyNumberFormat="1" applyFont="1" applyBorder="1" applyAlignment="1">
      <alignment horizontal="right" vertical="center"/>
    </xf>
    <xf numFmtId="0" fontId="18" fillId="0" borderId="3" xfId="2" applyFont="1" applyBorder="1" applyAlignment="1">
      <alignment horizontal="center" vertical="center"/>
    </xf>
    <xf numFmtId="0" fontId="18" fillId="0" borderId="3" xfId="2" applyFont="1" applyBorder="1" applyAlignment="1">
      <alignment vertical="center" wrapText="1"/>
    </xf>
    <xf numFmtId="0" fontId="18" fillId="0" borderId="3" xfId="2" applyFont="1" applyBorder="1" applyAlignment="1">
      <alignment horizontal="center" vertical="center" wrapText="1"/>
    </xf>
    <xf numFmtId="167" fontId="18" fillId="0" borderId="3" xfId="2" applyNumberFormat="1" applyFont="1" applyBorder="1" applyAlignment="1">
      <alignment horizontal="right" vertical="center"/>
    </xf>
    <xf numFmtId="165" fontId="18" fillId="0" borderId="3" xfId="2" applyNumberFormat="1" applyFont="1" applyBorder="1" applyAlignment="1">
      <alignment horizontal="right" vertical="center"/>
    </xf>
    <xf numFmtId="168" fontId="18" fillId="0" borderId="3" xfId="2" applyNumberFormat="1" applyFont="1" applyBorder="1" applyAlignment="1">
      <alignment horizontal="right" vertical="center"/>
    </xf>
    <xf numFmtId="0" fontId="19" fillId="0" borderId="0" xfId="2" applyFont="1" applyAlignment="1">
      <alignment horizontal="right"/>
    </xf>
    <xf numFmtId="165" fontId="19" fillId="0" borderId="0" xfId="2" applyNumberFormat="1" applyFont="1" applyAlignment="1">
      <alignment horizontal="right"/>
    </xf>
    <xf numFmtId="167" fontId="22" fillId="0" borderId="3" xfId="2" applyNumberFormat="1" applyFont="1" applyBorder="1" applyAlignment="1">
      <alignment horizontal="right" vertical="center"/>
    </xf>
    <xf numFmtId="165" fontId="22" fillId="0" borderId="3" xfId="2" applyNumberFormat="1" applyFont="1" applyBorder="1" applyAlignment="1">
      <alignment horizontal="right" vertical="center"/>
    </xf>
    <xf numFmtId="0" fontId="19" fillId="0" borderId="3" xfId="2" applyFont="1" applyBorder="1"/>
    <xf numFmtId="166" fontId="18" fillId="0" borderId="3" xfId="2" applyNumberFormat="1" applyFont="1" applyBorder="1" applyAlignment="1">
      <alignment horizontal="right" vertical="center"/>
    </xf>
    <xf numFmtId="44" fontId="18" fillId="0" borderId="3" xfId="1" applyFont="1" applyBorder="1" applyAlignment="1">
      <alignment horizontal="right" vertical="center"/>
    </xf>
    <xf numFmtId="169" fontId="18" fillId="0" borderId="3" xfId="2" applyNumberFormat="1" applyFont="1" applyBorder="1" applyAlignment="1">
      <alignment horizontal="right" vertical="center"/>
    </xf>
    <xf numFmtId="168" fontId="19" fillId="0" borderId="3" xfId="2" applyNumberFormat="1" applyFont="1" applyBorder="1" applyAlignment="1">
      <alignment horizontal="right"/>
    </xf>
    <xf numFmtId="0" fontId="18" fillId="0" borderId="3" xfId="2" applyFont="1" applyBorder="1"/>
    <xf numFmtId="165" fontId="19" fillId="0" borderId="0" xfId="2" applyNumberFormat="1" applyFont="1"/>
    <xf numFmtId="0" fontId="10" fillId="3" borderId="1" xfId="2" applyFont="1" applyFill="1" applyBorder="1" applyAlignment="1" applyProtection="1">
      <alignment horizontal="center" vertical="center" wrapText="1"/>
      <protection locked="0"/>
    </xf>
    <xf numFmtId="0" fontId="9" fillId="0" borderId="0" xfId="2"/>
    <xf numFmtId="0" fontId="9" fillId="0" borderId="0" xfId="2" applyAlignment="1" applyProtection="1">
      <alignment vertical="center"/>
      <protection locked="0"/>
    </xf>
    <xf numFmtId="4" fontId="9" fillId="0" borderId="0" xfId="2" applyNumberFormat="1"/>
    <xf numFmtId="4" fontId="23" fillId="0" borderId="0" xfId="2" applyNumberFormat="1" applyFont="1"/>
    <xf numFmtId="0" fontId="6" fillId="0" borderId="3" xfId="2" applyFont="1" applyBorder="1"/>
    <xf numFmtId="0" fontId="6" fillId="0" borderId="3" xfId="2" applyFont="1" applyBorder="1" applyProtection="1">
      <protection locked="0"/>
    </xf>
    <xf numFmtId="0" fontId="21" fillId="0" borderId="3" xfId="2" applyFont="1" applyBorder="1" applyAlignment="1">
      <alignment horizontal="center" vertical="center"/>
    </xf>
    <xf numFmtId="168" fontId="18" fillId="0" borderId="3" xfId="2" applyNumberFormat="1" applyFont="1" applyBorder="1" applyAlignment="1" applyProtection="1">
      <alignment horizontal="right" vertical="center"/>
      <protection locked="0"/>
    </xf>
    <xf numFmtId="168" fontId="18" fillId="0" borderId="3" xfId="2" applyNumberFormat="1" applyFont="1" applyBorder="1" applyAlignment="1">
      <alignment horizontal="right"/>
    </xf>
    <xf numFmtId="168" fontId="19" fillId="0" borderId="3" xfId="2" applyNumberFormat="1" applyFont="1" applyBorder="1" applyAlignment="1" applyProtection="1">
      <alignment horizontal="right" vertical="center"/>
      <protection locked="0"/>
    </xf>
    <xf numFmtId="0" fontId="24" fillId="0" borderId="3" xfId="2" applyFont="1" applyBorder="1" applyAlignment="1">
      <alignment horizontal="center" vertical="center"/>
    </xf>
    <xf numFmtId="0" fontId="24" fillId="0" borderId="3" xfId="2" applyFont="1" applyBorder="1" applyAlignment="1">
      <alignment vertical="center" wrapText="1"/>
    </xf>
    <xf numFmtId="0" fontId="24" fillId="0" borderId="3" xfId="2" applyFont="1" applyBorder="1" applyAlignment="1">
      <alignment horizontal="center" vertical="center" wrapText="1"/>
    </xf>
    <xf numFmtId="167" fontId="24" fillId="0" borderId="3" xfId="2" applyNumberFormat="1" applyFont="1" applyBorder="1" applyAlignment="1">
      <alignment horizontal="right" vertical="center"/>
    </xf>
    <xf numFmtId="168" fontId="24" fillId="0" borderId="3" xfId="2" applyNumberFormat="1" applyFont="1" applyBorder="1" applyAlignment="1" applyProtection="1">
      <alignment horizontal="right" vertical="center"/>
      <protection locked="0"/>
    </xf>
    <xf numFmtId="168" fontId="24" fillId="0" borderId="3" xfId="2" applyNumberFormat="1" applyFont="1" applyBorder="1" applyAlignment="1">
      <alignment horizontal="right" vertical="center"/>
    </xf>
    <xf numFmtId="169" fontId="19" fillId="0" borderId="3" xfId="2" applyNumberFormat="1" applyFont="1" applyBorder="1" applyAlignment="1">
      <alignment horizontal="right"/>
    </xf>
    <xf numFmtId="170" fontId="19" fillId="0" borderId="3" xfId="2" applyNumberFormat="1" applyFont="1" applyBorder="1" applyAlignment="1" applyProtection="1">
      <alignment horizontal="right"/>
      <protection locked="0"/>
    </xf>
    <xf numFmtId="170" fontId="19" fillId="0" borderId="3" xfId="2" applyNumberFormat="1" applyFont="1" applyBorder="1" applyAlignment="1">
      <alignment horizontal="right"/>
    </xf>
    <xf numFmtId="0" fontId="9" fillId="0" borderId="3" xfId="2" applyBorder="1"/>
    <xf numFmtId="0" fontId="9" fillId="0" borderId="0" xfId="2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5" fillId="0" borderId="5" xfId="0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0" fontId="25" fillId="0" borderId="7" xfId="0" applyFont="1" applyBorder="1" applyAlignment="1">
      <alignment horizontal="right"/>
    </xf>
    <xf numFmtId="0" fontId="26" fillId="0" borderId="8" xfId="0" applyFont="1" applyBorder="1" applyAlignment="1">
      <alignment horizontal="left" vertical="center"/>
    </xf>
    <xf numFmtId="44" fontId="26" fillId="0" borderId="9" xfId="1" applyFont="1" applyBorder="1" applyAlignment="1">
      <alignment horizontal="left" vertical="center"/>
    </xf>
    <xf numFmtId="44" fontId="26" fillId="0" borderId="10" xfId="0" applyNumberFormat="1" applyFont="1" applyBorder="1" applyAlignment="1">
      <alignment horizontal="right" vertical="center"/>
    </xf>
    <xf numFmtId="0" fontId="26" fillId="0" borderId="3" xfId="0" applyFont="1" applyBorder="1" applyAlignment="1">
      <alignment horizontal="left" vertical="center"/>
    </xf>
    <xf numFmtId="44" fontId="26" fillId="0" borderId="11" xfId="1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44" fontId="27" fillId="0" borderId="14" xfId="0" applyNumberFormat="1" applyFont="1" applyBorder="1" applyAlignment="1">
      <alignment horizontal="right" vertical="center"/>
    </xf>
    <xf numFmtId="0" fontId="43" fillId="11" borderId="0" xfId="25" applyAlignment="1">
      <alignment horizontal="left" vertical="center" wrapText="1"/>
    </xf>
    <xf numFmtId="0" fontId="43" fillId="11" borderId="0" xfId="25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19" fillId="0" borderId="0" xfId="2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right" vertical="center"/>
    </xf>
  </cellXfs>
  <cellStyles count="26">
    <cellStyle name="Accent" xfId="4"/>
    <cellStyle name="Accent 1" xfId="5"/>
    <cellStyle name="Accent 2" xfId="6"/>
    <cellStyle name="Accent 3" xfId="7"/>
    <cellStyle name="Bad" xfId="8"/>
    <cellStyle name="Error" xfId="9"/>
    <cellStyle name="Footnote" xfId="10"/>
    <cellStyle name="Good" xfId="11"/>
    <cellStyle name="Heading" xfId="12"/>
    <cellStyle name="Heading (user)" xfId="13"/>
    <cellStyle name="Heading 1" xfId="14"/>
    <cellStyle name="Heading 2" xfId="15"/>
    <cellStyle name="Heading1" xfId="16"/>
    <cellStyle name="Hyperlink" xfId="17"/>
    <cellStyle name="Měna" xfId="1" builtinId="4"/>
    <cellStyle name="Neutral" xfId="18"/>
    <cellStyle name="Normální" xfId="0" builtinId="0"/>
    <cellStyle name="Normální 2" xfId="3"/>
    <cellStyle name="Note" xfId="19"/>
    <cellStyle name="Result" xfId="20"/>
    <cellStyle name="Result2" xfId="21"/>
    <cellStyle name="Správně" xfId="25" builtinId="26"/>
    <cellStyle name="Status" xfId="22"/>
    <cellStyle name="Text" xfId="23"/>
    <cellStyle name="Vysvětlující text" xfId="2" builtinId="53"/>
    <cellStyle name="Warning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D15" sqref="D15"/>
    </sheetView>
  </sheetViews>
  <sheetFormatPr defaultColWidth="8.7109375" defaultRowHeight="15"/>
  <cols>
    <col min="2" max="2" width="46.7109375" bestFit="1" customWidth="1"/>
    <col min="3" max="3" width="15.42578125" bestFit="1" customWidth="1"/>
    <col min="4" max="4" width="16.42578125" bestFit="1" customWidth="1"/>
    <col min="5" max="5" width="19.7109375" bestFit="1" customWidth="1"/>
    <col min="6" max="6" width="15.5703125" customWidth="1"/>
  </cols>
  <sheetData>
    <row r="1" spans="1:7" ht="18">
      <c r="A1" s="15" t="s">
        <v>115</v>
      </c>
      <c r="B1" s="1"/>
      <c r="C1" s="1"/>
      <c r="D1" s="1"/>
      <c r="E1" s="1"/>
      <c r="F1" s="72"/>
      <c r="G1" s="1"/>
    </row>
    <row r="2" spans="1:7">
      <c r="A2" s="1"/>
      <c r="B2" s="1"/>
      <c r="C2" s="1"/>
      <c r="D2" s="1"/>
      <c r="E2" s="1"/>
      <c r="F2" s="72"/>
      <c r="G2" s="1"/>
    </row>
    <row r="3" spans="1:7">
      <c r="A3" s="2" t="s">
        <v>0</v>
      </c>
      <c r="B3" s="1" t="s">
        <v>170</v>
      </c>
      <c r="D3" s="1"/>
      <c r="E3" s="1"/>
      <c r="F3" s="72"/>
      <c r="G3" s="1"/>
    </row>
    <row r="4" spans="1:7">
      <c r="A4" s="1"/>
      <c r="B4" s="1"/>
      <c r="D4" s="1"/>
      <c r="E4" s="1"/>
      <c r="F4" s="72"/>
      <c r="G4" s="1"/>
    </row>
    <row r="5" spans="1:7">
      <c r="A5" s="2" t="s">
        <v>3</v>
      </c>
      <c r="B5" s="146" t="s">
        <v>171</v>
      </c>
      <c r="D5" s="1"/>
      <c r="E5" s="134" t="s">
        <v>1</v>
      </c>
      <c r="F5" s="16"/>
      <c r="G5" s="1"/>
    </row>
    <row r="6" spans="1:7">
      <c r="A6" s="2" t="s">
        <v>5</v>
      </c>
      <c r="B6" s="147" t="s">
        <v>172</v>
      </c>
      <c r="D6" s="1"/>
      <c r="E6" s="134" t="s">
        <v>2</v>
      </c>
      <c r="F6" s="17"/>
      <c r="G6" s="1"/>
    </row>
    <row r="7" spans="1:7" ht="15.75" thickBot="1">
      <c r="A7" s="2"/>
      <c r="B7" s="148"/>
      <c r="C7" s="148"/>
      <c r="D7" s="148"/>
      <c r="E7" s="134" t="s">
        <v>4</v>
      </c>
      <c r="F7" s="17"/>
      <c r="G7" s="1"/>
    </row>
    <row r="8" spans="1:7" ht="16.5" thickTop="1" thickBot="1">
      <c r="A8" s="1"/>
      <c r="B8" s="135" t="s">
        <v>7</v>
      </c>
      <c r="C8" s="136" t="s">
        <v>116</v>
      </c>
      <c r="D8" s="136" t="s">
        <v>117</v>
      </c>
      <c r="E8" s="137" t="s">
        <v>118</v>
      </c>
      <c r="F8" s="72"/>
      <c r="G8" s="1"/>
    </row>
    <row r="9" spans="1:7" ht="15.75" thickTop="1">
      <c r="B9" s="138" t="s">
        <v>119</v>
      </c>
      <c r="C9" s="139">
        <f>Přívod!F4</f>
        <v>0</v>
      </c>
      <c r="D9" s="139">
        <f>Přívod!F11</f>
        <v>0</v>
      </c>
      <c r="E9" s="140">
        <f t="shared" ref="E9:E10" si="0">D9+C9</f>
        <v>0</v>
      </c>
    </row>
    <row r="10" spans="1:7">
      <c r="B10" s="141" t="s">
        <v>55</v>
      </c>
      <c r="C10" s="142">
        <f>SUM(Silnoproud!G5:G71)</f>
        <v>0</v>
      </c>
      <c r="D10" s="142">
        <f>SUM(Silnoproud!H5:H71)+Silnoproud!I74</f>
        <v>0</v>
      </c>
      <c r="E10" s="140">
        <f t="shared" si="0"/>
        <v>0</v>
      </c>
    </row>
    <row r="11" spans="1:7">
      <c r="B11" s="141" t="s">
        <v>120</v>
      </c>
      <c r="C11" s="142">
        <f>SUM('Rozvaděč HR'!G5:G36)</f>
        <v>0</v>
      </c>
      <c r="D11" s="142">
        <f>SUM('Rozvaděč HR'!H5:H38)+'Rozvaděč HR'!I39+'Rozvaděč HR'!I40+'Rozvaděč HR'!I41</f>
        <v>0</v>
      </c>
      <c r="E11" s="140">
        <f>D11+C11</f>
        <v>0</v>
      </c>
    </row>
    <row r="12" spans="1:7">
      <c r="B12" s="141" t="s">
        <v>121</v>
      </c>
      <c r="C12" s="142"/>
      <c r="D12" s="142"/>
      <c r="E12" s="140">
        <f>'Ostatní položky'!F2</f>
        <v>0</v>
      </c>
    </row>
    <row r="13" spans="1:7" ht="16.5" thickBot="1">
      <c r="B13" s="143" t="s">
        <v>15</v>
      </c>
      <c r="C13" s="144"/>
      <c r="D13" s="144"/>
      <c r="E13" s="145">
        <f>SUM(E9:E12)</f>
        <v>0</v>
      </c>
    </row>
  </sheetData>
  <mergeCells count="1">
    <mergeCell ref="B7:D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9"/>
  <sheetViews>
    <sheetView workbookViewId="0">
      <selection activeCell="E5" sqref="E5:E20"/>
    </sheetView>
  </sheetViews>
  <sheetFormatPr defaultRowHeight="15"/>
  <cols>
    <col min="1" max="1" width="8.5703125" style="113" customWidth="1"/>
    <col min="2" max="2" width="31.5703125" style="113" customWidth="1"/>
    <col min="3" max="3" width="8.5703125" style="113" customWidth="1"/>
    <col min="4" max="4" width="10.7109375" style="113" customWidth="1"/>
    <col min="5" max="5" width="13.28515625" style="133" customWidth="1"/>
    <col min="6" max="6" width="17" style="113" bestFit="1" customWidth="1"/>
    <col min="7" max="8" width="8.5703125" style="113" customWidth="1"/>
    <col min="9" max="9" width="10.28515625" style="113" customWidth="1"/>
    <col min="10" max="1024" width="8.5703125" style="113" customWidth="1"/>
  </cols>
  <sheetData>
    <row r="1" spans="1:9" ht="24">
      <c r="A1" s="20" t="s">
        <v>6</v>
      </c>
      <c r="B1" s="20" t="s">
        <v>7</v>
      </c>
      <c r="C1" s="20" t="s">
        <v>8</v>
      </c>
      <c r="D1" s="20" t="s">
        <v>9</v>
      </c>
      <c r="E1" s="112" t="s">
        <v>75</v>
      </c>
      <c r="F1" s="23" t="s">
        <v>14</v>
      </c>
      <c r="H1" s="149"/>
      <c r="I1" s="149"/>
    </row>
    <row r="2" spans="1:9" ht="15.75">
      <c r="A2" s="24" t="s">
        <v>15</v>
      </c>
      <c r="B2" s="25"/>
      <c r="C2" s="25"/>
      <c r="D2" s="25"/>
      <c r="E2" s="114"/>
      <c r="F2" s="29">
        <f>F4+F11</f>
        <v>0</v>
      </c>
      <c r="H2" s="115"/>
      <c r="I2" s="116"/>
    </row>
    <row r="3" spans="1:9">
      <c r="A3" s="37"/>
      <c r="B3" s="37" t="s">
        <v>55</v>
      </c>
      <c r="C3" s="117"/>
      <c r="D3" s="117"/>
      <c r="E3" s="118"/>
      <c r="F3" s="40"/>
      <c r="H3" s="115"/>
      <c r="I3" s="115"/>
    </row>
    <row r="4" spans="1:9">
      <c r="A4" s="119" t="s">
        <v>78</v>
      </c>
      <c r="B4" s="84" t="s">
        <v>111</v>
      </c>
      <c r="C4" s="85"/>
      <c r="D4" s="85"/>
      <c r="E4" s="87"/>
      <c r="F4" s="88">
        <f>SUM(F5:F9)</f>
        <v>0</v>
      </c>
      <c r="H4" s="115"/>
      <c r="I4" s="115"/>
    </row>
    <row r="5" spans="1:9">
      <c r="A5" s="95" t="s">
        <v>78</v>
      </c>
      <c r="B5" s="110" t="s">
        <v>165</v>
      </c>
      <c r="C5" s="95" t="s">
        <v>17</v>
      </c>
      <c r="D5" s="106">
        <v>50</v>
      </c>
      <c r="E5" s="120"/>
      <c r="F5" s="121">
        <f t="shared" ref="F5:F7" si="0">E5*D5</f>
        <v>0</v>
      </c>
      <c r="H5" s="115"/>
      <c r="I5" s="115"/>
    </row>
    <row r="6" spans="1:9">
      <c r="A6" s="95" t="s">
        <v>78</v>
      </c>
      <c r="B6" s="110" t="s">
        <v>122</v>
      </c>
      <c r="C6" s="95" t="s">
        <v>17</v>
      </c>
      <c r="D6" s="106">
        <v>50</v>
      </c>
      <c r="E6" s="120"/>
      <c r="F6" s="121">
        <f t="shared" si="0"/>
        <v>0</v>
      </c>
      <c r="H6" s="115"/>
      <c r="I6" s="115"/>
    </row>
    <row r="7" spans="1:9" ht="24">
      <c r="A7" s="95" t="s">
        <v>78</v>
      </c>
      <c r="B7" s="96" t="s">
        <v>123</v>
      </c>
      <c r="C7" s="97" t="s">
        <v>17</v>
      </c>
      <c r="D7" s="98">
        <v>150</v>
      </c>
      <c r="E7" s="120"/>
      <c r="F7" s="121">
        <f t="shared" si="0"/>
        <v>0</v>
      </c>
      <c r="H7" s="115"/>
      <c r="I7" s="115"/>
    </row>
    <row r="8" spans="1:9">
      <c r="A8" s="95"/>
      <c r="B8" s="96" t="s">
        <v>30</v>
      </c>
      <c r="C8" s="97"/>
      <c r="D8" s="108">
        <v>0.05</v>
      </c>
      <c r="E8" s="120"/>
      <c r="F8" s="121">
        <f>E8*D8</f>
        <v>0</v>
      </c>
      <c r="H8" s="115"/>
      <c r="I8" s="115"/>
    </row>
    <row r="9" spans="1:9">
      <c r="A9" s="95"/>
      <c r="B9" s="96" t="s">
        <v>112</v>
      </c>
      <c r="C9" s="97"/>
      <c r="D9" s="108">
        <v>0.03</v>
      </c>
      <c r="E9" s="120"/>
      <c r="F9" s="121">
        <f>E9*D9</f>
        <v>0</v>
      </c>
      <c r="H9" s="115"/>
      <c r="I9" s="115"/>
    </row>
    <row r="10" spans="1:9">
      <c r="A10" s="95"/>
      <c r="B10" s="96"/>
      <c r="C10" s="97"/>
      <c r="D10" s="98"/>
      <c r="E10" s="122"/>
      <c r="F10" s="100"/>
      <c r="H10" s="115"/>
      <c r="I10" s="115"/>
    </row>
    <row r="11" spans="1:9">
      <c r="A11" s="123" t="s">
        <v>113</v>
      </c>
      <c r="B11" s="124" t="s">
        <v>114</v>
      </c>
      <c r="C11" s="125"/>
      <c r="D11" s="126"/>
      <c r="E11" s="127"/>
      <c r="F11" s="128">
        <f>SUM(F12:F15)+F18+F19+F17+F16</f>
        <v>0</v>
      </c>
      <c r="H11" s="115"/>
      <c r="I11" s="115"/>
    </row>
    <row r="12" spans="1:9">
      <c r="A12" s="95" t="s">
        <v>107</v>
      </c>
      <c r="B12" s="96" t="s">
        <v>124</v>
      </c>
      <c r="C12" s="97" t="s">
        <v>17</v>
      </c>
      <c r="D12" s="98">
        <v>150</v>
      </c>
      <c r="E12" s="122"/>
      <c r="F12" s="100">
        <f t="shared" ref="F12:F19" si="1">E12*D12</f>
        <v>0</v>
      </c>
      <c r="H12" s="115"/>
      <c r="I12" s="115"/>
    </row>
    <row r="13" spans="1:9">
      <c r="A13" s="95" t="s">
        <v>107</v>
      </c>
      <c r="B13" s="105" t="s">
        <v>166</v>
      </c>
      <c r="C13" s="97" t="s">
        <v>17</v>
      </c>
      <c r="D13" s="98">
        <v>50</v>
      </c>
      <c r="E13" s="122"/>
      <c r="F13" s="100">
        <f t="shared" si="1"/>
        <v>0</v>
      </c>
      <c r="H13" s="115"/>
      <c r="I13" s="115"/>
    </row>
    <row r="14" spans="1:9">
      <c r="A14" s="95" t="s">
        <v>107</v>
      </c>
      <c r="B14" s="105" t="s">
        <v>125</v>
      </c>
      <c r="C14" s="97" t="s">
        <v>17</v>
      </c>
      <c r="D14" s="98">
        <v>50</v>
      </c>
      <c r="E14" s="122"/>
      <c r="F14" s="100">
        <f t="shared" si="1"/>
        <v>0</v>
      </c>
      <c r="H14" s="115"/>
      <c r="I14" s="115"/>
    </row>
    <row r="15" spans="1:9">
      <c r="A15" s="95" t="s">
        <v>107</v>
      </c>
      <c r="B15" s="105" t="s">
        <v>167</v>
      </c>
      <c r="C15" s="97" t="s">
        <v>18</v>
      </c>
      <c r="D15" s="98">
        <v>2</v>
      </c>
      <c r="E15" s="122"/>
      <c r="F15" s="100">
        <f t="shared" si="1"/>
        <v>0</v>
      </c>
      <c r="H15" s="115"/>
      <c r="I15" s="115"/>
    </row>
    <row r="16" spans="1:9">
      <c r="A16" s="95" t="s">
        <v>107</v>
      </c>
      <c r="B16" s="105" t="s">
        <v>126</v>
      </c>
      <c r="C16" s="97" t="s">
        <v>17</v>
      </c>
      <c r="D16" s="98">
        <v>150</v>
      </c>
      <c r="E16" s="122"/>
      <c r="F16" s="100">
        <f t="shared" si="1"/>
        <v>0</v>
      </c>
      <c r="H16" s="115"/>
      <c r="I16" s="115"/>
    </row>
    <row r="17" spans="1:9">
      <c r="A17" s="105"/>
      <c r="B17" s="105" t="s">
        <v>27</v>
      </c>
      <c r="C17" s="105"/>
      <c r="D17" s="129">
        <v>0.03</v>
      </c>
      <c r="E17" s="130"/>
      <c r="F17" s="131">
        <f t="shared" si="1"/>
        <v>0</v>
      </c>
      <c r="H17" s="115"/>
      <c r="I17" s="115"/>
    </row>
    <row r="18" spans="1:9">
      <c r="A18" s="132"/>
      <c r="B18" s="110" t="s">
        <v>109</v>
      </c>
      <c r="C18" s="95"/>
      <c r="D18" s="108">
        <v>4.4999999999999998E-2</v>
      </c>
      <c r="E18" s="109"/>
      <c r="F18" s="100">
        <f>E18*D18</f>
        <v>0</v>
      </c>
    </row>
    <row r="19" spans="1:9">
      <c r="A19" s="132"/>
      <c r="B19" s="110" t="s">
        <v>110</v>
      </c>
      <c r="C19" s="95"/>
      <c r="D19" s="108">
        <v>0.03</v>
      </c>
      <c r="E19" s="109"/>
      <c r="F19" s="100">
        <f t="shared" si="1"/>
        <v>0</v>
      </c>
    </row>
  </sheetData>
  <mergeCells count="1">
    <mergeCell ref="H1:I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8"/>
  <sheetViews>
    <sheetView zoomScale="85" zoomScaleNormal="85" workbookViewId="0">
      <selection activeCell="K9" sqref="K9"/>
    </sheetView>
  </sheetViews>
  <sheetFormatPr defaultRowHeight="15"/>
  <cols>
    <col min="1" max="1" width="8.5703125" style="78" customWidth="1"/>
    <col min="2" max="2" width="59.85546875" style="78" customWidth="1"/>
    <col min="3" max="3" width="8.5703125" style="78" customWidth="1"/>
    <col min="4" max="4" width="10.7109375" style="78" customWidth="1"/>
    <col min="5" max="5" width="11.42578125" style="78" customWidth="1"/>
    <col min="6" max="6" width="21.5703125" style="111" customWidth="1"/>
    <col min="7" max="7" width="17.5703125" style="78" customWidth="1"/>
    <col min="8" max="8" width="23" style="78" customWidth="1"/>
    <col min="9" max="9" width="15.140625" style="78" customWidth="1"/>
    <col min="10" max="10" width="10.140625" style="77" customWidth="1"/>
    <col min="11" max="11" width="9" style="77" customWidth="1"/>
    <col min="12" max="12" width="8.5703125" style="77" customWidth="1"/>
    <col min="13" max="13" width="8.5703125" style="78" customWidth="1"/>
    <col min="14" max="14" width="8.85546875" style="78" customWidth="1"/>
    <col min="15" max="15" width="9" style="78" customWidth="1"/>
    <col min="16" max="16" width="8.85546875" style="78" customWidth="1"/>
    <col min="17" max="1025" width="8.5703125" style="78" customWidth="1"/>
  </cols>
  <sheetData>
    <row r="1" spans="1:12" ht="36">
      <c r="A1" s="73" t="s">
        <v>6</v>
      </c>
      <c r="B1" s="73" t="s">
        <v>7</v>
      </c>
      <c r="C1" s="73" t="s">
        <v>8</v>
      </c>
      <c r="D1" s="73" t="s">
        <v>9</v>
      </c>
      <c r="E1" s="74" t="s">
        <v>75</v>
      </c>
      <c r="F1" s="75" t="s">
        <v>11</v>
      </c>
      <c r="G1" s="74" t="s">
        <v>76</v>
      </c>
      <c r="H1" s="74" t="s">
        <v>77</v>
      </c>
      <c r="I1" s="76" t="s">
        <v>14</v>
      </c>
      <c r="K1" s="150"/>
      <c r="L1" s="150"/>
    </row>
    <row r="2" spans="1:12">
      <c r="A2" s="79" t="s">
        <v>15</v>
      </c>
      <c r="B2" s="80"/>
      <c r="C2" s="80"/>
      <c r="D2" s="80"/>
      <c r="E2" s="80"/>
      <c r="F2" s="81"/>
      <c r="G2" s="80"/>
      <c r="H2" s="82"/>
      <c r="I2" s="83">
        <f>I4+I74</f>
        <v>0</v>
      </c>
    </row>
    <row r="3" spans="1:12">
      <c r="A3" s="84"/>
      <c r="B3" s="84" t="s">
        <v>55</v>
      </c>
      <c r="C3" s="85"/>
      <c r="D3" s="85"/>
      <c r="E3" s="86"/>
      <c r="F3" s="86"/>
      <c r="G3" s="85"/>
      <c r="H3" s="87"/>
      <c r="I3" s="88"/>
    </row>
    <row r="4" spans="1:12">
      <c r="A4" s="89" t="s">
        <v>78</v>
      </c>
      <c r="B4" s="90" t="s">
        <v>79</v>
      </c>
      <c r="C4" s="91"/>
      <c r="D4" s="92"/>
      <c r="E4" s="93"/>
      <c r="F4" s="93"/>
      <c r="G4" s="103"/>
      <c r="H4" s="94"/>
      <c r="I4" s="94">
        <f>SUM(I5:I69)+I70+I71</f>
        <v>0</v>
      </c>
    </row>
    <row r="5" spans="1:12">
      <c r="A5" s="95" t="s">
        <v>78</v>
      </c>
      <c r="B5" s="96" t="s">
        <v>80</v>
      </c>
      <c r="C5" s="97" t="s">
        <v>17</v>
      </c>
      <c r="D5" s="98">
        <v>100</v>
      </c>
      <c r="E5" s="99"/>
      <c r="F5" s="107"/>
      <c r="G5" s="151">
        <f>E5*D5</f>
        <v>0</v>
      </c>
      <c r="H5" s="151">
        <f>F5*D5</f>
        <v>0</v>
      </c>
      <c r="I5" s="100">
        <f t="shared" ref="I5:I47" si="0">G5+H5</f>
        <v>0</v>
      </c>
      <c r="J5" s="78"/>
    </row>
    <row r="6" spans="1:12">
      <c r="A6" s="95"/>
      <c r="B6" s="96"/>
      <c r="C6" s="97"/>
      <c r="D6" s="98"/>
      <c r="E6" s="99"/>
      <c r="F6" s="107"/>
      <c r="G6" s="151">
        <f t="shared" ref="G6:G69" si="1">E6*D6</f>
        <v>0</v>
      </c>
      <c r="H6" s="151">
        <f t="shared" ref="H6:H69" si="2">F6*D6</f>
        <v>0</v>
      </c>
      <c r="I6" s="100"/>
      <c r="J6" s="78"/>
    </row>
    <row r="7" spans="1:12">
      <c r="A7" s="95" t="s">
        <v>78</v>
      </c>
      <c r="B7" s="96" t="s">
        <v>136</v>
      </c>
      <c r="C7" s="97" t="s">
        <v>17</v>
      </c>
      <c r="D7" s="98">
        <v>300</v>
      </c>
      <c r="E7" s="99"/>
      <c r="F7" s="107"/>
      <c r="G7" s="151">
        <f t="shared" si="1"/>
        <v>0</v>
      </c>
      <c r="H7" s="151">
        <f t="shared" si="2"/>
        <v>0</v>
      </c>
      <c r="I7" s="100">
        <f t="shared" si="0"/>
        <v>0</v>
      </c>
      <c r="J7" s="78"/>
    </row>
    <row r="8" spans="1:12">
      <c r="A8" s="95" t="s">
        <v>78</v>
      </c>
      <c r="B8" s="96" t="s">
        <v>134</v>
      </c>
      <c r="C8" s="97" t="s">
        <v>17</v>
      </c>
      <c r="D8" s="98">
        <v>0</v>
      </c>
      <c r="E8" s="99"/>
      <c r="F8" s="107"/>
      <c r="G8" s="151">
        <f t="shared" si="1"/>
        <v>0</v>
      </c>
      <c r="H8" s="151">
        <f t="shared" si="2"/>
        <v>0</v>
      </c>
      <c r="I8" s="100"/>
      <c r="J8" s="78"/>
    </row>
    <row r="9" spans="1:12">
      <c r="A9" s="95" t="s">
        <v>78</v>
      </c>
      <c r="B9" s="96" t="s">
        <v>135</v>
      </c>
      <c r="C9" s="97" t="s">
        <v>17</v>
      </c>
      <c r="D9" s="98">
        <v>2</v>
      </c>
      <c r="E9" s="99"/>
      <c r="F9" s="107"/>
      <c r="G9" s="151">
        <f t="shared" si="1"/>
        <v>0</v>
      </c>
      <c r="H9" s="151">
        <f t="shared" si="2"/>
        <v>0</v>
      </c>
      <c r="I9" s="100">
        <f t="shared" si="0"/>
        <v>0</v>
      </c>
      <c r="J9" s="78"/>
    </row>
    <row r="10" spans="1:12">
      <c r="A10" s="95" t="s">
        <v>78</v>
      </c>
      <c r="B10" s="96" t="s">
        <v>81</v>
      </c>
      <c r="C10" s="97" t="s">
        <v>17</v>
      </c>
      <c r="D10" s="98">
        <v>3000</v>
      </c>
      <c r="E10" s="99"/>
      <c r="F10" s="107"/>
      <c r="G10" s="151">
        <f t="shared" si="1"/>
        <v>0</v>
      </c>
      <c r="H10" s="151">
        <f t="shared" si="2"/>
        <v>0</v>
      </c>
      <c r="I10" s="100">
        <f t="shared" si="0"/>
        <v>0</v>
      </c>
      <c r="J10" s="78"/>
    </row>
    <row r="11" spans="1:12">
      <c r="A11" s="95" t="s">
        <v>78</v>
      </c>
      <c r="B11" s="96" t="s">
        <v>82</v>
      </c>
      <c r="C11" s="97" t="s">
        <v>17</v>
      </c>
      <c r="D11" s="98">
        <v>700</v>
      </c>
      <c r="E11" s="99"/>
      <c r="F11" s="107"/>
      <c r="G11" s="151">
        <f t="shared" si="1"/>
        <v>0</v>
      </c>
      <c r="H11" s="151">
        <f t="shared" si="2"/>
        <v>0</v>
      </c>
      <c r="I11" s="100">
        <f t="shared" si="0"/>
        <v>0</v>
      </c>
      <c r="J11" s="78"/>
    </row>
    <row r="12" spans="1:12">
      <c r="A12" s="95" t="s">
        <v>78</v>
      </c>
      <c r="B12" s="96" t="s">
        <v>83</v>
      </c>
      <c r="C12" s="97" t="s">
        <v>17</v>
      </c>
      <c r="D12" s="98">
        <v>5000</v>
      </c>
      <c r="E12" s="99"/>
      <c r="F12" s="107"/>
      <c r="G12" s="151">
        <f t="shared" si="1"/>
        <v>0</v>
      </c>
      <c r="H12" s="151">
        <f t="shared" si="2"/>
        <v>0</v>
      </c>
      <c r="I12" s="100">
        <f t="shared" si="0"/>
        <v>0</v>
      </c>
      <c r="J12" s="78"/>
    </row>
    <row r="13" spans="1:12">
      <c r="A13" s="95" t="s">
        <v>78</v>
      </c>
      <c r="B13" s="96" t="s">
        <v>84</v>
      </c>
      <c r="C13" s="97" t="s">
        <v>17</v>
      </c>
      <c r="D13" s="98">
        <v>100</v>
      </c>
      <c r="E13" s="99"/>
      <c r="F13" s="107"/>
      <c r="G13" s="151">
        <f t="shared" si="1"/>
        <v>0</v>
      </c>
      <c r="H13" s="151">
        <f t="shared" si="2"/>
        <v>0</v>
      </c>
      <c r="I13" s="100">
        <f t="shared" si="0"/>
        <v>0</v>
      </c>
      <c r="J13" s="78"/>
    </row>
    <row r="14" spans="1:12">
      <c r="A14" s="95" t="s">
        <v>78</v>
      </c>
      <c r="B14" s="96" t="s">
        <v>85</v>
      </c>
      <c r="C14" s="97" t="s">
        <v>17</v>
      </c>
      <c r="D14" s="98">
        <v>1000</v>
      </c>
      <c r="E14" s="99"/>
      <c r="F14" s="107"/>
      <c r="G14" s="151">
        <f t="shared" si="1"/>
        <v>0</v>
      </c>
      <c r="H14" s="151">
        <f t="shared" si="2"/>
        <v>0</v>
      </c>
      <c r="I14" s="100">
        <f t="shared" si="0"/>
        <v>0</v>
      </c>
      <c r="J14" s="78"/>
    </row>
    <row r="15" spans="1:12">
      <c r="A15" s="95" t="s">
        <v>78</v>
      </c>
      <c r="B15" s="96" t="s">
        <v>132</v>
      </c>
      <c r="C15" s="97" t="s">
        <v>17</v>
      </c>
      <c r="D15" s="98">
        <v>500</v>
      </c>
      <c r="E15" s="99"/>
      <c r="F15" s="107"/>
      <c r="G15" s="151">
        <f t="shared" si="1"/>
        <v>0</v>
      </c>
      <c r="H15" s="151">
        <f t="shared" si="2"/>
        <v>0</v>
      </c>
      <c r="I15" s="100">
        <f t="shared" si="0"/>
        <v>0</v>
      </c>
      <c r="J15" s="78"/>
    </row>
    <row r="16" spans="1:12">
      <c r="A16" s="95" t="s">
        <v>78</v>
      </c>
      <c r="B16" s="96" t="s">
        <v>133</v>
      </c>
      <c r="C16" s="97" t="s">
        <v>17</v>
      </c>
      <c r="D16" s="98">
        <v>100</v>
      </c>
      <c r="E16" s="99"/>
      <c r="F16" s="107"/>
      <c r="G16" s="151">
        <f t="shared" si="1"/>
        <v>0</v>
      </c>
      <c r="H16" s="151">
        <f t="shared" si="2"/>
        <v>0</v>
      </c>
      <c r="I16" s="100">
        <f t="shared" ref="I16:I18" si="3">G16+H16</f>
        <v>0</v>
      </c>
      <c r="J16" s="78"/>
    </row>
    <row r="17" spans="1:10">
      <c r="A17" s="95" t="s">
        <v>78</v>
      </c>
      <c r="B17" s="96" t="s">
        <v>130</v>
      </c>
      <c r="C17" s="97" t="s">
        <v>17</v>
      </c>
      <c r="D17" s="98">
        <v>150</v>
      </c>
      <c r="E17" s="99"/>
      <c r="F17" s="107"/>
      <c r="G17" s="151">
        <f t="shared" si="1"/>
        <v>0</v>
      </c>
      <c r="H17" s="151">
        <f t="shared" si="2"/>
        <v>0</v>
      </c>
      <c r="I17" s="100">
        <f t="shared" si="3"/>
        <v>0</v>
      </c>
      <c r="J17" s="78"/>
    </row>
    <row r="18" spans="1:10">
      <c r="A18" s="95" t="s">
        <v>78</v>
      </c>
      <c r="B18" s="96" t="s">
        <v>131</v>
      </c>
      <c r="C18" s="97" t="s">
        <v>17</v>
      </c>
      <c r="D18" s="98">
        <v>320</v>
      </c>
      <c r="E18" s="99"/>
      <c r="F18" s="107"/>
      <c r="G18" s="151">
        <f t="shared" si="1"/>
        <v>0</v>
      </c>
      <c r="H18" s="151">
        <f t="shared" si="2"/>
        <v>0</v>
      </c>
      <c r="I18" s="100">
        <f t="shared" si="3"/>
        <v>0</v>
      </c>
      <c r="J18" s="78"/>
    </row>
    <row r="19" spans="1:10">
      <c r="A19" s="95"/>
      <c r="B19" s="96"/>
      <c r="C19" s="97"/>
      <c r="D19" s="98"/>
      <c r="E19" s="99"/>
      <c r="F19" s="107"/>
      <c r="G19" s="151">
        <f t="shared" si="1"/>
        <v>0</v>
      </c>
      <c r="H19" s="151">
        <f t="shared" si="2"/>
        <v>0</v>
      </c>
      <c r="I19" s="100"/>
      <c r="J19" s="78"/>
    </row>
    <row r="20" spans="1:10">
      <c r="A20" s="95" t="s">
        <v>78</v>
      </c>
      <c r="B20" s="96" t="s">
        <v>128</v>
      </c>
      <c r="C20" s="97" t="s">
        <v>18</v>
      </c>
      <c r="D20" s="98">
        <v>3</v>
      </c>
      <c r="E20" s="99"/>
      <c r="F20" s="107"/>
      <c r="G20" s="151">
        <f t="shared" si="1"/>
        <v>0</v>
      </c>
      <c r="H20" s="151">
        <f t="shared" si="2"/>
        <v>0</v>
      </c>
      <c r="I20" s="100">
        <f t="shared" si="0"/>
        <v>0</v>
      </c>
      <c r="J20" s="78"/>
    </row>
    <row r="21" spans="1:10">
      <c r="A21" s="95" t="s">
        <v>78</v>
      </c>
      <c r="B21" s="96" t="s">
        <v>86</v>
      </c>
      <c r="C21" s="97" t="s">
        <v>18</v>
      </c>
      <c r="D21" s="98">
        <v>3</v>
      </c>
      <c r="E21" s="99"/>
      <c r="F21" s="107"/>
      <c r="G21" s="151">
        <f t="shared" si="1"/>
        <v>0</v>
      </c>
      <c r="H21" s="151">
        <f t="shared" si="2"/>
        <v>0</v>
      </c>
      <c r="I21" s="100">
        <f t="shared" si="0"/>
        <v>0</v>
      </c>
      <c r="J21" s="78"/>
    </row>
    <row r="22" spans="1:10">
      <c r="A22" s="95" t="s">
        <v>78</v>
      </c>
      <c r="B22" s="96" t="s">
        <v>87</v>
      </c>
      <c r="C22" s="97" t="s">
        <v>18</v>
      </c>
      <c r="D22" s="98">
        <v>6</v>
      </c>
      <c r="E22" s="99"/>
      <c r="F22" s="107"/>
      <c r="G22" s="151">
        <f t="shared" si="1"/>
        <v>0</v>
      </c>
      <c r="H22" s="151">
        <f t="shared" si="2"/>
        <v>0</v>
      </c>
      <c r="I22" s="100">
        <f t="shared" si="0"/>
        <v>0</v>
      </c>
      <c r="J22" s="78"/>
    </row>
    <row r="23" spans="1:10">
      <c r="A23" s="95" t="s">
        <v>78</v>
      </c>
      <c r="B23" s="96" t="s">
        <v>88</v>
      </c>
      <c r="C23" s="97" t="s">
        <v>18</v>
      </c>
      <c r="D23" s="98">
        <v>7</v>
      </c>
      <c r="E23" s="99"/>
      <c r="F23" s="107"/>
      <c r="G23" s="151">
        <f t="shared" si="1"/>
        <v>0</v>
      </c>
      <c r="H23" s="151">
        <f t="shared" si="2"/>
        <v>0</v>
      </c>
      <c r="I23" s="100">
        <f t="shared" si="0"/>
        <v>0</v>
      </c>
      <c r="J23" s="78"/>
    </row>
    <row r="24" spans="1:10">
      <c r="A24" s="95"/>
      <c r="B24" s="96"/>
      <c r="C24" s="97"/>
      <c r="D24" s="98"/>
      <c r="E24" s="99"/>
      <c r="F24" s="107"/>
      <c r="G24" s="151">
        <f t="shared" si="1"/>
        <v>0</v>
      </c>
      <c r="H24" s="151">
        <f t="shared" si="2"/>
        <v>0</v>
      </c>
      <c r="I24" s="100"/>
      <c r="J24" s="78"/>
    </row>
    <row r="25" spans="1:10">
      <c r="A25" s="95" t="s">
        <v>78</v>
      </c>
      <c r="B25" s="96" t="s">
        <v>127</v>
      </c>
      <c r="C25" s="97" t="s">
        <v>18</v>
      </c>
      <c r="D25" s="98">
        <v>5</v>
      </c>
      <c r="E25" s="99"/>
      <c r="F25" s="107"/>
      <c r="G25" s="151">
        <f t="shared" si="1"/>
        <v>0</v>
      </c>
      <c r="H25" s="151">
        <f t="shared" si="2"/>
        <v>0</v>
      </c>
      <c r="I25" s="100">
        <f t="shared" ref="I25:I27" si="4">G25+H25</f>
        <v>0</v>
      </c>
      <c r="J25" s="78"/>
    </row>
    <row r="26" spans="1:10" ht="24">
      <c r="A26" s="95" t="s">
        <v>78</v>
      </c>
      <c r="B26" s="96" t="s">
        <v>137</v>
      </c>
      <c r="C26" s="97" t="s">
        <v>18</v>
      </c>
      <c r="D26" s="98">
        <v>3</v>
      </c>
      <c r="E26" s="99"/>
      <c r="F26" s="107"/>
      <c r="G26" s="151">
        <f t="shared" si="1"/>
        <v>0</v>
      </c>
      <c r="H26" s="151">
        <f t="shared" si="2"/>
        <v>0</v>
      </c>
      <c r="I26" s="100">
        <f t="shared" si="4"/>
        <v>0</v>
      </c>
      <c r="J26" s="78"/>
    </row>
    <row r="27" spans="1:10">
      <c r="A27" s="95" t="s">
        <v>78</v>
      </c>
      <c r="B27" s="96" t="s">
        <v>129</v>
      </c>
      <c r="C27" s="97" t="s">
        <v>18</v>
      </c>
      <c r="D27" s="98">
        <v>5</v>
      </c>
      <c r="E27" s="99"/>
      <c r="F27" s="107"/>
      <c r="G27" s="151">
        <f t="shared" si="1"/>
        <v>0</v>
      </c>
      <c r="H27" s="151">
        <f t="shared" si="2"/>
        <v>0</v>
      </c>
      <c r="I27" s="100">
        <f t="shared" si="4"/>
        <v>0</v>
      </c>
      <c r="J27" s="78"/>
    </row>
    <row r="28" spans="1:10">
      <c r="A28" s="95"/>
      <c r="B28" s="96"/>
      <c r="C28" s="97"/>
      <c r="D28" s="98"/>
      <c r="E28" s="99"/>
      <c r="F28" s="107"/>
      <c r="G28" s="151">
        <f t="shared" si="1"/>
        <v>0</v>
      </c>
      <c r="H28" s="151">
        <f t="shared" si="2"/>
        <v>0</v>
      </c>
      <c r="I28" s="100"/>
      <c r="J28" s="78"/>
    </row>
    <row r="29" spans="1:10">
      <c r="A29" s="95" t="s">
        <v>78</v>
      </c>
      <c r="B29" s="96" t="s">
        <v>89</v>
      </c>
      <c r="C29" s="97" t="s">
        <v>18</v>
      </c>
      <c r="D29" s="98">
        <v>13</v>
      </c>
      <c r="E29" s="99"/>
      <c r="F29" s="107"/>
      <c r="G29" s="151">
        <f t="shared" si="1"/>
        <v>0</v>
      </c>
      <c r="H29" s="151">
        <f t="shared" si="2"/>
        <v>0</v>
      </c>
      <c r="I29" s="100">
        <f t="shared" si="0"/>
        <v>0</v>
      </c>
      <c r="J29" s="78"/>
    </row>
    <row r="30" spans="1:10">
      <c r="A30" s="95" t="s">
        <v>78</v>
      </c>
      <c r="B30" s="96" t="s">
        <v>90</v>
      </c>
      <c r="C30" s="97" t="s">
        <v>18</v>
      </c>
      <c r="D30" s="98">
        <v>10</v>
      </c>
      <c r="E30" s="99"/>
      <c r="F30" s="107"/>
      <c r="G30" s="151">
        <f t="shared" si="1"/>
        <v>0</v>
      </c>
      <c r="H30" s="151">
        <f t="shared" si="2"/>
        <v>0</v>
      </c>
      <c r="I30" s="100">
        <f t="shared" si="0"/>
        <v>0</v>
      </c>
      <c r="J30" s="78"/>
    </row>
    <row r="31" spans="1:10">
      <c r="A31" s="95" t="s">
        <v>78</v>
      </c>
      <c r="B31" s="96" t="s">
        <v>164</v>
      </c>
      <c r="C31" s="97" t="s">
        <v>18</v>
      </c>
      <c r="D31" s="98">
        <v>4</v>
      </c>
      <c r="E31" s="99"/>
      <c r="F31" s="107"/>
      <c r="G31" s="151">
        <f t="shared" si="1"/>
        <v>0</v>
      </c>
      <c r="H31" s="151">
        <f t="shared" si="2"/>
        <v>0</v>
      </c>
      <c r="I31" s="100"/>
      <c r="J31" s="78"/>
    </row>
    <row r="32" spans="1:10">
      <c r="A32" s="95" t="s">
        <v>78</v>
      </c>
      <c r="B32" s="96" t="s">
        <v>91</v>
      </c>
      <c r="C32" s="97" t="s">
        <v>18</v>
      </c>
      <c r="D32" s="98">
        <v>4</v>
      </c>
      <c r="E32" s="99"/>
      <c r="F32" s="107"/>
      <c r="G32" s="151">
        <f t="shared" si="1"/>
        <v>0</v>
      </c>
      <c r="H32" s="151">
        <f t="shared" si="2"/>
        <v>0</v>
      </c>
      <c r="I32" s="100">
        <f t="shared" si="0"/>
        <v>0</v>
      </c>
      <c r="J32" s="78"/>
    </row>
    <row r="33" spans="1:10">
      <c r="A33" s="95" t="s">
        <v>78</v>
      </c>
      <c r="B33" s="96" t="s">
        <v>92</v>
      </c>
      <c r="C33" s="97" t="s">
        <v>18</v>
      </c>
      <c r="D33" s="98">
        <v>6</v>
      </c>
      <c r="E33" s="99"/>
      <c r="F33" s="107"/>
      <c r="G33" s="151">
        <f t="shared" si="1"/>
        <v>0</v>
      </c>
      <c r="H33" s="151">
        <f t="shared" si="2"/>
        <v>0</v>
      </c>
      <c r="I33" s="100">
        <f t="shared" si="0"/>
        <v>0</v>
      </c>
      <c r="J33" s="78"/>
    </row>
    <row r="34" spans="1:10">
      <c r="A34" s="95" t="s">
        <v>78</v>
      </c>
      <c r="B34" s="96" t="s">
        <v>93</v>
      </c>
      <c r="C34" s="97" t="s">
        <v>18</v>
      </c>
      <c r="D34" s="98">
        <f>D30+D32+D33</f>
        <v>20</v>
      </c>
      <c r="E34" s="99"/>
      <c r="F34" s="107"/>
      <c r="G34" s="151">
        <f t="shared" si="1"/>
        <v>0</v>
      </c>
      <c r="H34" s="151">
        <f t="shared" si="2"/>
        <v>0</v>
      </c>
      <c r="I34" s="100">
        <f t="shared" si="0"/>
        <v>0</v>
      </c>
      <c r="J34" s="78"/>
    </row>
    <row r="35" spans="1:10">
      <c r="A35" s="95" t="s">
        <v>78</v>
      </c>
      <c r="B35" s="96" t="s">
        <v>94</v>
      </c>
      <c r="C35" s="97" t="s">
        <v>18</v>
      </c>
      <c r="D35" s="98">
        <f>D29+D31</f>
        <v>17</v>
      </c>
      <c r="E35" s="99"/>
      <c r="F35" s="107"/>
      <c r="G35" s="151">
        <f t="shared" si="1"/>
        <v>0</v>
      </c>
      <c r="H35" s="151">
        <f t="shared" si="2"/>
        <v>0</v>
      </c>
      <c r="I35" s="100">
        <f t="shared" si="0"/>
        <v>0</v>
      </c>
      <c r="J35" s="78"/>
    </row>
    <row r="36" spans="1:10">
      <c r="A36" s="95" t="s">
        <v>78</v>
      </c>
      <c r="B36" s="96" t="s">
        <v>95</v>
      </c>
      <c r="C36" s="97" t="s">
        <v>18</v>
      </c>
      <c r="D36" s="98">
        <v>50</v>
      </c>
      <c r="E36" s="99"/>
      <c r="F36" s="107"/>
      <c r="G36" s="151">
        <f t="shared" si="1"/>
        <v>0</v>
      </c>
      <c r="H36" s="151">
        <f t="shared" si="2"/>
        <v>0</v>
      </c>
      <c r="I36" s="100">
        <f t="shared" si="0"/>
        <v>0</v>
      </c>
      <c r="J36" s="78"/>
    </row>
    <row r="37" spans="1:10">
      <c r="A37" s="95"/>
      <c r="B37" s="96"/>
      <c r="C37" s="97"/>
      <c r="D37" s="98"/>
      <c r="E37" s="99"/>
      <c r="F37" s="107"/>
      <c r="G37" s="151">
        <f t="shared" si="1"/>
        <v>0</v>
      </c>
      <c r="H37" s="151">
        <f t="shared" si="2"/>
        <v>0</v>
      </c>
      <c r="I37" s="100"/>
      <c r="J37" s="78"/>
    </row>
    <row r="38" spans="1:10">
      <c r="A38" s="95" t="s">
        <v>78</v>
      </c>
      <c r="B38" s="96" t="s">
        <v>138</v>
      </c>
      <c r="C38" s="97" t="s">
        <v>18</v>
      </c>
      <c r="D38" s="98">
        <v>150</v>
      </c>
      <c r="E38" s="99"/>
      <c r="F38" s="107"/>
      <c r="G38" s="151">
        <f t="shared" si="1"/>
        <v>0</v>
      </c>
      <c r="H38" s="151">
        <f t="shared" si="2"/>
        <v>0</v>
      </c>
      <c r="I38" s="100">
        <f t="shared" si="0"/>
        <v>0</v>
      </c>
      <c r="J38" s="78"/>
    </row>
    <row r="39" spans="1:10">
      <c r="A39" s="95"/>
      <c r="B39" s="96"/>
      <c r="C39" s="97"/>
      <c r="D39" s="98"/>
      <c r="E39" s="99"/>
      <c r="F39" s="107"/>
      <c r="G39" s="151">
        <f t="shared" si="1"/>
        <v>0</v>
      </c>
      <c r="H39" s="151">
        <f t="shared" si="2"/>
        <v>0</v>
      </c>
      <c r="I39" s="100"/>
      <c r="J39" s="78"/>
    </row>
    <row r="40" spans="1:10">
      <c r="A40" s="95" t="s">
        <v>78</v>
      </c>
      <c r="B40" s="96" t="s">
        <v>96</v>
      </c>
      <c r="C40" s="97" t="s">
        <v>18</v>
      </c>
      <c r="D40" s="98">
        <v>450</v>
      </c>
      <c r="E40" s="99"/>
      <c r="F40" s="107"/>
      <c r="G40" s="151">
        <f t="shared" si="1"/>
        <v>0</v>
      </c>
      <c r="H40" s="151">
        <f t="shared" si="2"/>
        <v>0</v>
      </c>
      <c r="I40" s="100">
        <f t="shared" si="0"/>
        <v>0</v>
      </c>
      <c r="J40" s="78"/>
    </row>
    <row r="41" spans="1:10">
      <c r="A41" s="95" t="s">
        <v>78</v>
      </c>
      <c r="B41" s="96" t="s">
        <v>97</v>
      </c>
      <c r="C41" s="97" t="s">
        <v>18</v>
      </c>
      <c r="D41" s="98">
        <v>250</v>
      </c>
      <c r="E41" s="99"/>
      <c r="F41" s="107"/>
      <c r="G41" s="151">
        <f t="shared" si="1"/>
        <v>0</v>
      </c>
      <c r="H41" s="151">
        <f t="shared" si="2"/>
        <v>0</v>
      </c>
      <c r="I41" s="100">
        <f t="shared" si="0"/>
        <v>0</v>
      </c>
      <c r="J41" s="78"/>
    </row>
    <row r="42" spans="1:10">
      <c r="A42" s="95" t="s">
        <v>78</v>
      </c>
      <c r="B42" s="96" t="s">
        <v>98</v>
      </c>
      <c r="C42" s="97" t="s">
        <v>18</v>
      </c>
      <c r="D42" s="98">
        <v>100</v>
      </c>
      <c r="E42" s="99"/>
      <c r="F42" s="107"/>
      <c r="G42" s="151">
        <f t="shared" si="1"/>
        <v>0</v>
      </c>
      <c r="H42" s="151">
        <f t="shared" si="2"/>
        <v>0</v>
      </c>
      <c r="I42" s="100">
        <f t="shared" si="0"/>
        <v>0</v>
      </c>
      <c r="J42" s="78"/>
    </row>
    <row r="43" spans="1:10">
      <c r="A43" s="95"/>
      <c r="B43" s="96"/>
      <c r="D43" s="98"/>
      <c r="E43" s="99"/>
      <c r="F43" s="107"/>
      <c r="G43" s="151">
        <f t="shared" si="1"/>
        <v>0</v>
      </c>
      <c r="H43" s="151">
        <f t="shared" si="2"/>
        <v>0</v>
      </c>
      <c r="I43" s="100"/>
      <c r="J43" s="78"/>
    </row>
    <row r="44" spans="1:10">
      <c r="A44" s="95" t="s">
        <v>78</v>
      </c>
      <c r="B44" s="96" t="s">
        <v>99</v>
      </c>
      <c r="C44" s="97" t="s">
        <v>18</v>
      </c>
      <c r="D44" s="98">
        <v>10</v>
      </c>
      <c r="E44" s="99"/>
      <c r="F44" s="107"/>
      <c r="G44" s="151">
        <f t="shared" si="1"/>
        <v>0</v>
      </c>
      <c r="H44" s="151">
        <f t="shared" si="2"/>
        <v>0</v>
      </c>
      <c r="I44" s="100">
        <f t="shared" si="0"/>
        <v>0</v>
      </c>
      <c r="J44" s="78"/>
    </row>
    <row r="45" spans="1:10">
      <c r="A45" s="95"/>
      <c r="B45" s="96"/>
      <c r="C45" s="97"/>
      <c r="D45" s="98"/>
      <c r="E45" s="99"/>
      <c r="F45" s="107"/>
      <c r="G45" s="151">
        <f t="shared" si="1"/>
        <v>0</v>
      </c>
      <c r="H45" s="151">
        <f t="shared" si="2"/>
        <v>0</v>
      </c>
      <c r="I45" s="100"/>
      <c r="J45" s="78"/>
    </row>
    <row r="46" spans="1:10">
      <c r="A46" s="95" t="s">
        <v>78</v>
      </c>
      <c r="B46" s="96" t="s">
        <v>100</v>
      </c>
      <c r="C46" s="97" t="s">
        <v>18</v>
      </c>
      <c r="D46" s="98">
        <v>1500</v>
      </c>
      <c r="E46" s="99"/>
      <c r="F46" s="107"/>
      <c r="G46" s="151">
        <f t="shared" si="1"/>
        <v>0</v>
      </c>
      <c r="H46" s="151">
        <f t="shared" si="2"/>
        <v>0</v>
      </c>
      <c r="I46" s="100">
        <f t="shared" si="0"/>
        <v>0</v>
      </c>
      <c r="J46" s="78"/>
    </row>
    <row r="47" spans="1:10">
      <c r="A47" s="95" t="s">
        <v>78</v>
      </c>
      <c r="B47" s="96" t="s">
        <v>101</v>
      </c>
      <c r="C47" s="97" t="s">
        <v>18</v>
      </c>
      <c r="D47" s="98">
        <v>1000</v>
      </c>
      <c r="E47" s="99"/>
      <c r="F47" s="107"/>
      <c r="G47" s="151">
        <f t="shared" si="1"/>
        <v>0</v>
      </c>
      <c r="H47" s="151">
        <f t="shared" si="2"/>
        <v>0</v>
      </c>
      <c r="I47" s="100">
        <f t="shared" si="0"/>
        <v>0</v>
      </c>
      <c r="J47" s="78"/>
    </row>
    <row r="48" spans="1:10">
      <c r="A48" s="95"/>
      <c r="B48" s="96"/>
      <c r="C48" s="97"/>
      <c r="D48" s="98"/>
      <c r="E48" s="99"/>
      <c r="F48" s="107"/>
      <c r="G48" s="151">
        <f t="shared" si="1"/>
        <v>0</v>
      </c>
      <c r="H48" s="151">
        <f t="shared" si="2"/>
        <v>0</v>
      </c>
      <c r="I48" s="100"/>
      <c r="J48" s="78"/>
    </row>
    <row r="49" spans="1:10">
      <c r="A49" s="95" t="s">
        <v>78</v>
      </c>
      <c r="B49" s="96" t="s">
        <v>102</v>
      </c>
      <c r="C49" s="97" t="s">
        <v>18</v>
      </c>
      <c r="D49" s="98">
        <v>2</v>
      </c>
      <c r="E49" s="99"/>
      <c r="F49" s="107"/>
      <c r="G49" s="151">
        <f t="shared" si="1"/>
        <v>0</v>
      </c>
      <c r="H49" s="151">
        <f t="shared" si="2"/>
        <v>0</v>
      </c>
      <c r="I49" s="100">
        <f t="shared" ref="I49:I52" si="5">G49+H49</f>
        <v>0</v>
      </c>
      <c r="J49" s="78"/>
    </row>
    <row r="50" spans="1:10">
      <c r="A50" s="95"/>
      <c r="B50" s="96"/>
      <c r="C50" s="97"/>
      <c r="D50" s="98"/>
      <c r="E50" s="99"/>
      <c r="F50" s="107"/>
      <c r="G50" s="151">
        <f t="shared" si="1"/>
        <v>0</v>
      </c>
      <c r="H50" s="151">
        <f t="shared" si="2"/>
        <v>0</v>
      </c>
      <c r="I50" s="100"/>
      <c r="J50" s="78"/>
    </row>
    <row r="51" spans="1:10">
      <c r="A51" s="95" t="s">
        <v>78</v>
      </c>
      <c r="B51" s="96" t="s">
        <v>103</v>
      </c>
      <c r="C51" s="97" t="s">
        <v>18</v>
      </c>
      <c r="D51" s="98">
        <v>15</v>
      </c>
      <c r="E51" s="99"/>
      <c r="F51" s="107"/>
      <c r="G51" s="151">
        <f t="shared" si="1"/>
        <v>0</v>
      </c>
      <c r="H51" s="151">
        <f t="shared" si="2"/>
        <v>0</v>
      </c>
      <c r="I51" s="100">
        <f t="shared" si="5"/>
        <v>0</v>
      </c>
      <c r="J51" s="78"/>
    </row>
    <row r="52" spans="1:10">
      <c r="A52" s="95" t="s">
        <v>78</v>
      </c>
      <c r="B52" s="96" t="s">
        <v>104</v>
      </c>
      <c r="C52" s="97" t="s">
        <v>18</v>
      </c>
      <c r="D52" s="98">
        <v>15</v>
      </c>
      <c r="E52" s="99"/>
      <c r="F52" s="107"/>
      <c r="G52" s="151">
        <f t="shared" si="1"/>
        <v>0</v>
      </c>
      <c r="H52" s="151">
        <f t="shared" si="2"/>
        <v>0</v>
      </c>
      <c r="I52" s="100">
        <f t="shared" si="5"/>
        <v>0</v>
      </c>
      <c r="J52" s="78"/>
    </row>
    <row r="53" spans="1:10">
      <c r="A53" s="95"/>
      <c r="B53" s="96"/>
      <c r="C53" s="97"/>
      <c r="D53" s="98"/>
      <c r="E53" s="99"/>
      <c r="F53" s="107"/>
      <c r="G53" s="151">
        <f t="shared" si="1"/>
        <v>0</v>
      </c>
      <c r="H53" s="151">
        <f t="shared" si="2"/>
        <v>0</v>
      </c>
      <c r="I53" s="100"/>
      <c r="J53" s="78"/>
    </row>
    <row r="54" spans="1:10">
      <c r="A54" s="95" t="s">
        <v>78</v>
      </c>
      <c r="B54" s="96" t="s">
        <v>152</v>
      </c>
      <c r="C54" s="97" t="s">
        <v>17</v>
      </c>
      <c r="D54" s="98">
        <v>150</v>
      </c>
      <c r="E54" s="99"/>
      <c r="F54" s="107"/>
      <c r="G54" s="151">
        <f t="shared" si="1"/>
        <v>0</v>
      </c>
      <c r="H54" s="151">
        <f t="shared" si="2"/>
        <v>0</v>
      </c>
      <c r="I54" s="100">
        <f t="shared" ref="I54:I68" si="6">G54+H54</f>
        <v>0</v>
      </c>
      <c r="J54" s="78"/>
    </row>
    <row r="55" spans="1:10">
      <c r="A55" s="95" t="s">
        <v>78</v>
      </c>
      <c r="B55" s="96" t="s">
        <v>151</v>
      </c>
      <c r="C55" s="97" t="s">
        <v>17</v>
      </c>
      <c r="D55" s="98">
        <v>100</v>
      </c>
      <c r="E55" s="99"/>
      <c r="F55" s="107"/>
      <c r="G55" s="151">
        <f t="shared" si="1"/>
        <v>0</v>
      </c>
      <c r="H55" s="151">
        <f t="shared" si="2"/>
        <v>0</v>
      </c>
      <c r="I55" s="100">
        <f t="shared" si="6"/>
        <v>0</v>
      </c>
      <c r="J55" s="78"/>
    </row>
    <row r="56" spans="1:10">
      <c r="A56" s="95" t="s">
        <v>78</v>
      </c>
      <c r="B56" s="96" t="s">
        <v>153</v>
      </c>
      <c r="C56" s="97" t="s">
        <v>17</v>
      </c>
      <c r="D56" s="98">
        <v>200</v>
      </c>
      <c r="E56" s="99"/>
      <c r="F56" s="107"/>
      <c r="G56" s="151">
        <f t="shared" si="1"/>
        <v>0</v>
      </c>
      <c r="H56" s="151">
        <f t="shared" si="2"/>
        <v>0</v>
      </c>
      <c r="I56" s="100">
        <f t="shared" si="6"/>
        <v>0</v>
      </c>
      <c r="J56" s="78"/>
    </row>
    <row r="57" spans="1:10">
      <c r="A57" s="95" t="s">
        <v>78</v>
      </c>
      <c r="B57" s="96" t="s">
        <v>154</v>
      </c>
      <c r="C57" s="97" t="s">
        <v>17</v>
      </c>
      <c r="D57" s="98">
        <v>300</v>
      </c>
      <c r="E57" s="99"/>
      <c r="F57" s="107"/>
      <c r="G57" s="151">
        <f t="shared" si="1"/>
        <v>0</v>
      </c>
      <c r="H57" s="151">
        <f t="shared" si="2"/>
        <v>0</v>
      </c>
      <c r="I57" s="100">
        <f t="shared" si="6"/>
        <v>0</v>
      </c>
      <c r="J57" s="78"/>
    </row>
    <row r="58" spans="1:10">
      <c r="A58" s="95"/>
      <c r="B58" s="96"/>
      <c r="C58" s="97"/>
      <c r="D58" s="98"/>
      <c r="E58" s="99"/>
      <c r="F58" s="107"/>
      <c r="G58" s="151">
        <f t="shared" si="1"/>
        <v>0</v>
      </c>
      <c r="H58" s="151">
        <f t="shared" si="2"/>
        <v>0</v>
      </c>
      <c r="I58" s="100"/>
      <c r="J58" s="78"/>
    </row>
    <row r="59" spans="1:10">
      <c r="A59" s="95" t="s">
        <v>78</v>
      </c>
      <c r="B59" s="96" t="s">
        <v>155</v>
      </c>
      <c r="C59" s="97" t="s">
        <v>17</v>
      </c>
      <c r="D59" s="98">
        <v>200</v>
      </c>
      <c r="E59" s="99"/>
      <c r="F59" s="107"/>
      <c r="G59" s="151">
        <f t="shared" si="1"/>
        <v>0</v>
      </c>
      <c r="H59" s="151">
        <f t="shared" si="2"/>
        <v>0</v>
      </c>
      <c r="I59" s="100">
        <f t="shared" si="6"/>
        <v>0</v>
      </c>
      <c r="J59" s="78"/>
    </row>
    <row r="60" spans="1:10">
      <c r="A60" s="95" t="s">
        <v>78</v>
      </c>
      <c r="B60" s="96" t="s">
        <v>156</v>
      </c>
      <c r="C60" s="97" t="s">
        <v>17</v>
      </c>
      <c r="D60" s="98">
        <v>100</v>
      </c>
      <c r="E60" s="99"/>
      <c r="F60" s="107"/>
      <c r="G60" s="151">
        <f t="shared" si="1"/>
        <v>0</v>
      </c>
      <c r="H60" s="151">
        <f t="shared" si="2"/>
        <v>0</v>
      </c>
      <c r="I60" s="100">
        <f t="shared" si="6"/>
        <v>0</v>
      </c>
      <c r="J60" s="78"/>
    </row>
    <row r="61" spans="1:10">
      <c r="A61" s="95" t="s">
        <v>78</v>
      </c>
      <c r="B61" s="96" t="s">
        <v>157</v>
      </c>
      <c r="C61" s="97" t="s">
        <v>17</v>
      </c>
      <c r="D61" s="98">
        <v>50</v>
      </c>
      <c r="E61" s="99"/>
      <c r="F61" s="107"/>
      <c r="G61" s="151">
        <f t="shared" si="1"/>
        <v>0</v>
      </c>
      <c r="H61" s="151">
        <f t="shared" si="2"/>
        <v>0</v>
      </c>
      <c r="I61" s="100">
        <f t="shared" si="6"/>
        <v>0</v>
      </c>
      <c r="J61" s="78"/>
    </row>
    <row r="62" spans="1:10">
      <c r="A62" s="95"/>
      <c r="B62" s="96"/>
      <c r="C62" s="97"/>
      <c r="D62" s="98"/>
      <c r="E62" s="99"/>
      <c r="F62" s="107"/>
      <c r="G62" s="151">
        <f t="shared" si="1"/>
        <v>0</v>
      </c>
      <c r="H62" s="151">
        <f t="shared" si="2"/>
        <v>0</v>
      </c>
      <c r="I62" s="100"/>
      <c r="J62" s="78"/>
    </row>
    <row r="63" spans="1:10">
      <c r="A63" s="95" t="s">
        <v>78</v>
      </c>
      <c r="B63" s="96" t="s">
        <v>158</v>
      </c>
      <c r="C63" s="97" t="s">
        <v>17</v>
      </c>
      <c r="D63" s="98">
        <v>500</v>
      </c>
      <c r="E63" s="99"/>
      <c r="F63" s="107"/>
      <c r="G63" s="151">
        <f t="shared" si="1"/>
        <v>0</v>
      </c>
      <c r="H63" s="151">
        <f t="shared" si="2"/>
        <v>0</v>
      </c>
      <c r="I63" s="100">
        <f t="shared" si="6"/>
        <v>0</v>
      </c>
      <c r="J63" s="78"/>
    </row>
    <row r="64" spans="1:10">
      <c r="A64" s="95" t="s">
        <v>78</v>
      </c>
      <c r="B64" s="96" t="s">
        <v>159</v>
      </c>
      <c r="C64" s="97" t="s">
        <v>17</v>
      </c>
      <c r="D64" s="98">
        <v>250</v>
      </c>
      <c r="E64" s="99"/>
      <c r="F64" s="107"/>
      <c r="G64" s="151">
        <f t="shared" si="1"/>
        <v>0</v>
      </c>
      <c r="H64" s="151">
        <f t="shared" si="2"/>
        <v>0</v>
      </c>
      <c r="I64" s="100">
        <f t="shared" si="6"/>
        <v>0</v>
      </c>
      <c r="J64" s="78"/>
    </row>
    <row r="65" spans="1:10">
      <c r="A65" s="95" t="s">
        <v>78</v>
      </c>
      <c r="B65" s="96" t="s">
        <v>160</v>
      </c>
      <c r="C65" s="97" t="s">
        <v>17</v>
      </c>
      <c r="D65" s="98">
        <v>100</v>
      </c>
      <c r="E65" s="99"/>
      <c r="F65" s="107"/>
      <c r="G65" s="151">
        <f t="shared" si="1"/>
        <v>0</v>
      </c>
      <c r="H65" s="151">
        <f t="shared" si="2"/>
        <v>0</v>
      </c>
      <c r="I65" s="100">
        <f t="shared" si="6"/>
        <v>0</v>
      </c>
      <c r="J65" s="78"/>
    </row>
    <row r="66" spans="1:10">
      <c r="A66" s="95"/>
      <c r="B66" s="96"/>
      <c r="C66" s="97"/>
      <c r="D66" s="98"/>
      <c r="E66" s="99"/>
      <c r="F66" s="107"/>
      <c r="G66" s="151">
        <f t="shared" si="1"/>
        <v>0</v>
      </c>
      <c r="H66" s="151">
        <f t="shared" si="2"/>
        <v>0</v>
      </c>
      <c r="I66" s="100"/>
      <c r="J66" s="78"/>
    </row>
    <row r="67" spans="1:10">
      <c r="A67" s="95" t="s">
        <v>78</v>
      </c>
      <c r="B67" s="96" t="s">
        <v>161</v>
      </c>
      <c r="C67" s="97" t="s">
        <v>18</v>
      </c>
      <c r="D67" s="98">
        <v>0</v>
      </c>
      <c r="E67" s="99"/>
      <c r="F67" s="107"/>
      <c r="G67" s="151">
        <f t="shared" si="1"/>
        <v>0</v>
      </c>
      <c r="H67" s="151">
        <f t="shared" si="2"/>
        <v>0</v>
      </c>
      <c r="I67" s="100">
        <f t="shared" si="6"/>
        <v>0</v>
      </c>
      <c r="J67" s="78"/>
    </row>
    <row r="68" spans="1:10">
      <c r="A68" s="95" t="s">
        <v>78</v>
      </c>
      <c r="B68" s="96" t="s">
        <v>162</v>
      </c>
      <c r="C68" s="97" t="s">
        <v>18</v>
      </c>
      <c r="D68" s="98">
        <v>0</v>
      </c>
      <c r="E68" s="99"/>
      <c r="F68" s="107"/>
      <c r="G68" s="151">
        <f t="shared" si="1"/>
        <v>0</v>
      </c>
      <c r="H68" s="151">
        <f t="shared" si="2"/>
        <v>0</v>
      </c>
      <c r="I68" s="100">
        <f t="shared" si="6"/>
        <v>0</v>
      </c>
      <c r="J68" s="78"/>
    </row>
    <row r="69" spans="1:10">
      <c r="A69" s="95"/>
      <c r="B69" s="96"/>
      <c r="C69" s="97"/>
      <c r="D69" s="98"/>
      <c r="E69" s="99"/>
      <c r="F69" s="107"/>
      <c r="G69" s="151">
        <f t="shared" si="1"/>
        <v>0</v>
      </c>
      <c r="H69" s="151">
        <f t="shared" si="2"/>
        <v>0</v>
      </c>
      <c r="I69" s="100"/>
      <c r="J69" s="78"/>
    </row>
    <row r="70" spans="1:10">
      <c r="A70" s="95"/>
      <c r="B70" s="96" t="s">
        <v>105</v>
      </c>
      <c r="C70" s="97"/>
      <c r="D70" s="98">
        <v>0.05</v>
      </c>
      <c r="E70" s="99"/>
      <c r="F70" s="107"/>
      <c r="G70" s="151">
        <f t="shared" ref="G70:G78" si="7">E70*D70</f>
        <v>0</v>
      </c>
      <c r="H70" s="151">
        <f t="shared" ref="H70:H78" si="8">F70*D70</f>
        <v>0</v>
      </c>
      <c r="I70" s="100">
        <f t="shared" ref="I70:I71" si="9">G70+H70</f>
        <v>0</v>
      </c>
      <c r="J70" s="78"/>
    </row>
    <row r="71" spans="1:10">
      <c r="A71" s="95"/>
      <c r="B71" s="96" t="s">
        <v>106</v>
      </c>
      <c r="C71" s="97"/>
      <c r="D71" s="98">
        <v>0.03</v>
      </c>
      <c r="E71" s="99"/>
      <c r="F71" s="107"/>
      <c r="G71" s="151">
        <f t="shared" si="7"/>
        <v>0</v>
      </c>
      <c r="H71" s="151">
        <f t="shared" si="8"/>
        <v>0</v>
      </c>
      <c r="I71" s="100">
        <f t="shared" si="9"/>
        <v>0</v>
      </c>
      <c r="J71" s="78"/>
    </row>
    <row r="72" spans="1:10">
      <c r="D72" s="101"/>
      <c r="E72" s="102"/>
      <c r="F72" s="102"/>
      <c r="G72" s="151"/>
      <c r="H72" s="151"/>
      <c r="J72" s="78"/>
    </row>
    <row r="73" spans="1:10">
      <c r="D73" s="101"/>
      <c r="E73" s="102"/>
      <c r="F73" s="102"/>
      <c r="G73" s="151"/>
      <c r="H73" s="151"/>
      <c r="J73" s="78"/>
    </row>
    <row r="74" spans="1:10">
      <c r="A74" s="89" t="s">
        <v>107</v>
      </c>
      <c r="B74" s="90" t="s">
        <v>108</v>
      </c>
      <c r="C74" s="91"/>
      <c r="D74" s="103"/>
      <c r="E74" s="104"/>
      <c r="F74" s="104"/>
      <c r="G74" s="151">
        <f t="shared" si="7"/>
        <v>0</v>
      </c>
      <c r="H74" s="151">
        <f t="shared" si="8"/>
        <v>0</v>
      </c>
      <c r="I74" s="94">
        <f>SUM(I75:I78)</f>
        <v>0</v>
      </c>
      <c r="J74" s="78"/>
    </row>
    <row r="75" spans="1:10">
      <c r="A75" s="95" t="s">
        <v>107</v>
      </c>
      <c r="B75" s="105" t="s">
        <v>163</v>
      </c>
      <c r="C75" s="95" t="s">
        <v>18</v>
      </c>
      <c r="D75" s="106">
        <v>30</v>
      </c>
      <c r="E75" s="107"/>
      <c r="F75" s="107"/>
      <c r="G75" s="151">
        <f t="shared" si="7"/>
        <v>0</v>
      </c>
      <c r="H75" s="151">
        <f t="shared" si="8"/>
        <v>0</v>
      </c>
      <c r="I75" s="100">
        <f t="shared" ref="I75:I78" si="10">H75+G75</f>
        <v>0</v>
      </c>
      <c r="J75" s="78"/>
    </row>
    <row r="76" spans="1:10">
      <c r="A76" s="95" t="s">
        <v>107</v>
      </c>
      <c r="B76" s="105" t="s">
        <v>27</v>
      </c>
      <c r="C76" s="97"/>
      <c r="D76" s="108">
        <v>0.03</v>
      </c>
      <c r="E76" s="99"/>
      <c r="F76" s="99"/>
      <c r="G76" s="151">
        <f t="shared" si="7"/>
        <v>0</v>
      </c>
      <c r="H76" s="151">
        <f t="shared" si="8"/>
        <v>0</v>
      </c>
      <c r="I76" s="100">
        <f t="shared" si="10"/>
        <v>0</v>
      </c>
      <c r="J76" s="78"/>
    </row>
    <row r="77" spans="1:10">
      <c r="A77" s="95"/>
      <c r="B77" s="110" t="s">
        <v>109</v>
      </c>
      <c r="C77" s="95"/>
      <c r="D77" s="108">
        <v>4.4999999999999998E-2</v>
      </c>
      <c r="E77" s="99"/>
      <c r="F77" s="99"/>
      <c r="G77" s="151">
        <f t="shared" si="7"/>
        <v>0</v>
      </c>
      <c r="H77" s="151">
        <f t="shared" si="8"/>
        <v>0</v>
      </c>
      <c r="I77" s="100">
        <f t="shared" si="10"/>
        <v>0</v>
      </c>
    </row>
    <row r="78" spans="1:10">
      <c r="A78" s="95"/>
      <c r="B78" s="110" t="s">
        <v>110</v>
      </c>
      <c r="C78" s="95"/>
      <c r="D78" s="108">
        <v>0.03</v>
      </c>
      <c r="E78" s="99"/>
      <c r="F78" s="99"/>
      <c r="G78" s="151">
        <f t="shared" si="7"/>
        <v>0</v>
      </c>
      <c r="H78" s="151">
        <f t="shared" si="8"/>
        <v>0</v>
      </c>
      <c r="I78" s="100">
        <f t="shared" si="10"/>
        <v>0</v>
      </c>
    </row>
  </sheetData>
  <mergeCells count="1">
    <mergeCell ref="K1:L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G5" sqref="G5:H5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3" t="s">
        <v>6</v>
      </c>
      <c r="B1" s="55" t="s">
        <v>7</v>
      </c>
      <c r="C1" s="3" t="s">
        <v>8</v>
      </c>
      <c r="D1" s="3" t="s">
        <v>9</v>
      </c>
      <c r="E1" s="3" t="s">
        <v>10</v>
      </c>
      <c r="F1" s="56" t="s">
        <v>54</v>
      </c>
      <c r="G1" s="56" t="s">
        <v>12</v>
      </c>
      <c r="H1" s="56" t="s">
        <v>13</v>
      </c>
      <c r="I1" s="57" t="s">
        <v>14</v>
      </c>
    </row>
    <row r="2" spans="1:9" ht="15.75">
      <c r="A2" s="58" t="s">
        <v>15</v>
      </c>
      <c r="B2" s="1"/>
      <c r="C2" s="59"/>
      <c r="D2" s="59"/>
      <c r="E2" s="59"/>
      <c r="F2" s="60"/>
      <c r="G2" s="60"/>
      <c r="H2" s="60"/>
      <c r="I2" s="18">
        <f>I4+I38+I39+I40+I41</f>
        <v>0</v>
      </c>
    </row>
    <row r="3" spans="1:9">
      <c r="A3" s="5"/>
      <c r="B3" s="4" t="s">
        <v>55</v>
      </c>
      <c r="C3" s="61"/>
      <c r="D3" s="61"/>
      <c r="E3" s="61"/>
      <c r="F3" s="62"/>
      <c r="G3" s="62"/>
      <c r="H3" s="62"/>
      <c r="I3" s="19"/>
    </row>
    <row r="4" spans="1:9">
      <c r="A4" s="63" t="s">
        <v>16</v>
      </c>
      <c r="B4" s="64" t="s">
        <v>56</v>
      </c>
      <c r="C4" s="65"/>
      <c r="D4" s="66"/>
      <c r="E4" s="66"/>
      <c r="F4" s="67"/>
      <c r="G4" s="67"/>
      <c r="H4" s="67"/>
      <c r="I4" s="68">
        <f>SUM(I5:I37)</f>
        <v>0</v>
      </c>
    </row>
    <row r="5" spans="1:9" ht="36">
      <c r="A5" s="6" t="s">
        <v>16</v>
      </c>
      <c r="B5" s="7" t="s">
        <v>168</v>
      </c>
      <c r="C5" s="8" t="s">
        <v>18</v>
      </c>
      <c r="D5" s="9">
        <v>1</v>
      </c>
      <c r="E5" s="10"/>
      <c r="F5" s="10"/>
      <c r="G5" s="10">
        <f>E5*D5</f>
        <v>0</v>
      </c>
      <c r="H5" s="10">
        <f>F5*D5</f>
        <v>0</v>
      </c>
      <c r="I5" s="69">
        <f>H5+G5</f>
        <v>0</v>
      </c>
    </row>
    <row r="6" spans="1:9" ht="24">
      <c r="A6" s="6" t="s">
        <v>16</v>
      </c>
      <c r="B6" s="7" t="s">
        <v>169</v>
      </c>
      <c r="C6" s="8" t="s">
        <v>18</v>
      </c>
      <c r="D6" s="9">
        <v>1</v>
      </c>
      <c r="E6" s="10"/>
      <c r="F6" s="10"/>
      <c r="G6" s="10">
        <f t="shared" ref="G6:G22" si="0">E6*D6</f>
        <v>0</v>
      </c>
      <c r="H6" s="10">
        <f t="shared" ref="H6:H22" si="1">F6*D6</f>
        <v>0</v>
      </c>
      <c r="I6" s="69">
        <f t="shared" ref="I6:I22" si="2">H6+G6</f>
        <v>0</v>
      </c>
    </row>
    <row r="7" spans="1:9" ht="24">
      <c r="A7" s="6" t="s">
        <v>16</v>
      </c>
      <c r="B7" s="7" t="s">
        <v>140</v>
      </c>
      <c r="C7" s="8" t="s">
        <v>18</v>
      </c>
      <c r="D7" s="9">
        <v>0</v>
      </c>
      <c r="E7" s="10"/>
      <c r="F7" s="10"/>
      <c r="G7" s="10">
        <f t="shared" si="0"/>
        <v>0</v>
      </c>
      <c r="H7" s="10">
        <f t="shared" si="1"/>
        <v>0</v>
      </c>
      <c r="I7" s="69">
        <f t="shared" si="2"/>
        <v>0</v>
      </c>
    </row>
    <row r="8" spans="1:9">
      <c r="A8" s="6" t="s">
        <v>16</v>
      </c>
      <c r="B8" s="7" t="s">
        <v>139</v>
      </c>
      <c r="C8" s="8" t="s">
        <v>18</v>
      </c>
      <c r="D8" s="9">
        <v>1</v>
      </c>
      <c r="E8" s="10"/>
      <c r="F8" s="10"/>
      <c r="G8" s="10">
        <f t="shared" si="0"/>
        <v>0</v>
      </c>
      <c r="H8" s="10">
        <f t="shared" si="1"/>
        <v>0</v>
      </c>
      <c r="I8" s="69">
        <f t="shared" si="2"/>
        <v>0</v>
      </c>
    </row>
    <row r="9" spans="1:9" ht="24">
      <c r="A9" s="6" t="s">
        <v>16</v>
      </c>
      <c r="B9" s="7" t="s">
        <v>141</v>
      </c>
      <c r="C9" s="8" t="s">
        <v>18</v>
      </c>
      <c r="D9" s="9">
        <v>0</v>
      </c>
      <c r="E9" s="10"/>
      <c r="F9" s="10"/>
      <c r="G9" s="10">
        <f t="shared" si="0"/>
        <v>0</v>
      </c>
      <c r="H9" s="10">
        <f t="shared" si="1"/>
        <v>0</v>
      </c>
      <c r="I9" s="69">
        <f t="shared" si="2"/>
        <v>0</v>
      </c>
    </row>
    <row r="10" spans="1:9" ht="24">
      <c r="A10" s="6" t="s">
        <v>16</v>
      </c>
      <c r="B10" s="7" t="s">
        <v>143</v>
      </c>
      <c r="C10" s="8" t="s">
        <v>18</v>
      </c>
      <c r="D10" s="9">
        <v>0</v>
      </c>
      <c r="E10" s="10"/>
      <c r="F10" s="10"/>
      <c r="G10" s="10">
        <f t="shared" si="0"/>
        <v>0</v>
      </c>
      <c r="H10" s="10">
        <f t="shared" si="1"/>
        <v>0</v>
      </c>
      <c r="I10" s="69">
        <f t="shared" si="2"/>
        <v>0</v>
      </c>
    </row>
    <row r="11" spans="1:9" ht="24">
      <c r="A11" s="6" t="s">
        <v>16</v>
      </c>
      <c r="B11" s="7" t="s">
        <v>144</v>
      </c>
      <c r="C11" s="8" t="s">
        <v>20</v>
      </c>
      <c r="D11" s="9">
        <v>0</v>
      </c>
      <c r="E11" s="10"/>
      <c r="F11" s="10"/>
      <c r="G11" s="10">
        <f t="shared" si="0"/>
        <v>0</v>
      </c>
      <c r="H11" s="10">
        <f t="shared" si="1"/>
        <v>0</v>
      </c>
      <c r="I11" s="69">
        <f t="shared" si="2"/>
        <v>0</v>
      </c>
    </row>
    <row r="12" spans="1:9">
      <c r="A12" s="6" t="s">
        <v>16</v>
      </c>
      <c r="B12" s="7" t="s">
        <v>57</v>
      </c>
      <c r="C12" s="8" t="s">
        <v>18</v>
      </c>
      <c r="D12" s="9">
        <v>13</v>
      </c>
      <c r="E12" s="10"/>
      <c r="F12" s="10"/>
      <c r="G12" s="10">
        <f t="shared" si="0"/>
        <v>0</v>
      </c>
      <c r="H12" s="10">
        <f t="shared" si="1"/>
        <v>0</v>
      </c>
      <c r="I12" s="69">
        <f t="shared" si="2"/>
        <v>0</v>
      </c>
    </row>
    <row r="13" spans="1:9">
      <c r="A13" s="6" t="s">
        <v>16</v>
      </c>
      <c r="B13" s="7" t="s">
        <v>58</v>
      </c>
      <c r="C13" s="8" t="s">
        <v>18</v>
      </c>
      <c r="D13" s="9">
        <v>38</v>
      </c>
      <c r="E13" s="10"/>
      <c r="F13" s="10"/>
      <c r="G13" s="10">
        <f t="shared" si="0"/>
        <v>0</v>
      </c>
      <c r="H13" s="10">
        <f t="shared" si="1"/>
        <v>0</v>
      </c>
      <c r="I13" s="69">
        <f t="shared" si="2"/>
        <v>0</v>
      </c>
    </row>
    <row r="14" spans="1:9">
      <c r="A14" s="6" t="s">
        <v>16</v>
      </c>
      <c r="B14" s="7" t="s">
        <v>59</v>
      </c>
      <c r="C14" s="8" t="s">
        <v>18</v>
      </c>
      <c r="D14" s="9">
        <v>5</v>
      </c>
      <c r="E14" s="10"/>
      <c r="F14" s="10"/>
      <c r="G14" s="10">
        <f t="shared" si="0"/>
        <v>0</v>
      </c>
      <c r="H14" s="10">
        <f t="shared" si="1"/>
        <v>0</v>
      </c>
      <c r="I14" s="69">
        <f t="shared" si="2"/>
        <v>0</v>
      </c>
    </row>
    <row r="15" spans="1:9">
      <c r="A15" s="6" t="s">
        <v>16</v>
      </c>
      <c r="B15" s="7" t="s">
        <v>60</v>
      </c>
      <c r="C15" s="8" t="s">
        <v>18</v>
      </c>
      <c r="D15" s="9">
        <v>2</v>
      </c>
      <c r="E15" s="10"/>
      <c r="F15" s="10"/>
      <c r="G15" s="10">
        <f t="shared" si="0"/>
        <v>0</v>
      </c>
      <c r="H15" s="10">
        <f t="shared" si="1"/>
        <v>0</v>
      </c>
      <c r="I15" s="69">
        <f t="shared" si="2"/>
        <v>0</v>
      </c>
    </row>
    <row r="16" spans="1:9">
      <c r="A16" s="6" t="s">
        <v>16</v>
      </c>
      <c r="B16" s="11" t="s">
        <v>61</v>
      </c>
      <c r="C16" s="8" t="s">
        <v>18</v>
      </c>
      <c r="D16" s="9">
        <v>2</v>
      </c>
      <c r="E16" s="10"/>
      <c r="F16" s="10"/>
      <c r="G16" s="10">
        <f t="shared" si="0"/>
        <v>0</v>
      </c>
      <c r="H16" s="10">
        <f t="shared" si="1"/>
        <v>0</v>
      </c>
      <c r="I16" s="69">
        <f t="shared" si="2"/>
        <v>0</v>
      </c>
    </row>
    <row r="17" spans="1:9">
      <c r="A17" s="6" t="s">
        <v>16</v>
      </c>
      <c r="B17" s="7" t="s">
        <v>62</v>
      </c>
      <c r="C17" s="8" t="s">
        <v>18</v>
      </c>
      <c r="D17" s="9">
        <v>10</v>
      </c>
      <c r="E17" s="10"/>
      <c r="F17" s="10"/>
      <c r="G17" s="10">
        <f t="shared" si="0"/>
        <v>0</v>
      </c>
      <c r="H17" s="10">
        <f t="shared" si="1"/>
        <v>0</v>
      </c>
      <c r="I17" s="69">
        <f t="shared" si="2"/>
        <v>0</v>
      </c>
    </row>
    <row r="18" spans="1:9">
      <c r="A18" s="6" t="s">
        <v>16</v>
      </c>
      <c r="B18" s="7" t="s">
        <v>63</v>
      </c>
      <c r="C18" s="8" t="s">
        <v>18</v>
      </c>
      <c r="D18" s="9">
        <v>5</v>
      </c>
      <c r="E18" s="10"/>
      <c r="F18" s="10"/>
      <c r="G18" s="10">
        <f t="shared" si="0"/>
        <v>0</v>
      </c>
      <c r="H18" s="10">
        <f t="shared" si="1"/>
        <v>0</v>
      </c>
      <c r="I18" s="69">
        <f t="shared" si="2"/>
        <v>0</v>
      </c>
    </row>
    <row r="19" spans="1:9">
      <c r="A19" s="6" t="s">
        <v>16</v>
      </c>
      <c r="B19" s="7" t="s">
        <v>142</v>
      </c>
      <c r="C19" s="8" t="s">
        <v>18</v>
      </c>
      <c r="D19" s="9">
        <v>0</v>
      </c>
      <c r="E19" s="10"/>
      <c r="F19" s="10"/>
      <c r="G19" s="10">
        <f t="shared" si="0"/>
        <v>0</v>
      </c>
      <c r="H19" s="10">
        <f t="shared" si="1"/>
        <v>0</v>
      </c>
      <c r="I19" s="69">
        <f t="shared" si="2"/>
        <v>0</v>
      </c>
    </row>
    <row r="20" spans="1:9">
      <c r="A20" s="6" t="s">
        <v>16</v>
      </c>
      <c r="B20" s="7" t="s">
        <v>145</v>
      </c>
      <c r="C20" s="8" t="s">
        <v>18</v>
      </c>
      <c r="D20" s="9">
        <v>10</v>
      </c>
      <c r="E20" s="10"/>
      <c r="F20" s="10"/>
      <c r="G20" s="10">
        <f t="shared" si="0"/>
        <v>0</v>
      </c>
      <c r="H20" s="10">
        <f t="shared" si="1"/>
        <v>0</v>
      </c>
      <c r="I20" s="69">
        <f t="shared" si="2"/>
        <v>0</v>
      </c>
    </row>
    <row r="21" spans="1:9">
      <c r="A21" s="6" t="s">
        <v>16</v>
      </c>
      <c r="B21" s="7" t="s">
        <v>64</v>
      </c>
      <c r="C21" s="8" t="s">
        <v>18</v>
      </c>
      <c r="D21" s="9">
        <v>5</v>
      </c>
      <c r="E21" s="10"/>
      <c r="F21" s="10"/>
      <c r="G21" s="10">
        <f t="shared" si="0"/>
        <v>0</v>
      </c>
      <c r="H21" s="10">
        <f t="shared" si="1"/>
        <v>0</v>
      </c>
      <c r="I21" s="69">
        <f t="shared" si="2"/>
        <v>0</v>
      </c>
    </row>
    <row r="22" spans="1:9">
      <c r="A22" s="6" t="s">
        <v>16</v>
      </c>
      <c r="B22" s="7" t="s">
        <v>65</v>
      </c>
      <c r="C22" s="8" t="s">
        <v>18</v>
      </c>
      <c r="D22" s="9">
        <v>0</v>
      </c>
      <c r="E22" s="10"/>
      <c r="F22" s="10"/>
      <c r="G22" s="10">
        <f t="shared" si="0"/>
        <v>0</v>
      </c>
      <c r="H22" s="10">
        <f t="shared" si="1"/>
        <v>0</v>
      </c>
      <c r="I22" s="69">
        <f t="shared" si="2"/>
        <v>0</v>
      </c>
    </row>
    <row r="23" spans="1:9" ht="24">
      <c r="A23" s="6" t="s">
        <v>16</v>
      </c>
      <c r="B23" s="7" t="s">
        <v>66</v>
      </c>
      <c r="C23" s="8" t="s">
        <v>18</v>
      </c>
      <c r="D23" s="9">
        <v>0</v>
      </c>
      <c r="E23" s="10"/>
      <c r="F23" s="10"/>
      <c r="G23" s="10">
        <f t="shared" ref="G23:G36" si="3">E23*D23</f>
        <v>0</v>
      </c>
      <c r="H23" s="10">
        <f t="shared" ref="H23:H36" si="4">F23*D23</f>
        <v>0</v>
      </c>
      <c r="I23" s="69">
        <f t="shared" ref="I23:I36" si="5">H23+G23</f>
        <v>0</v>
      </c>
    </row>
    <row r="24" spans="1:9">
      <c r="A24" s="6" t="s">
        <v>16</v>
      </c>
      <c r="B24" s="7" t="s">
        <v>67</v>
      </c>
      <c r="C24" s="8" t="s">
        <v>18</v>
      </c>
      <c r="D24" s="9">
        <v>18</v>
      </c>
      <c r="E24" s="10"/>
      <c r="F24" s="10"/>
      <c r="G24" s="10">
        <f t="shared" si="3"/>
        <v>0</v>
      </c>
      <c r="H24" s="10">
        <f t="shared" si="4"/>
        <v>0</v>
      </c>
      <c r="I24" s="69">
        <f t="shared" si="5"/>
        <v>0</v>
      </c>
    </row>
    <row r="25" spans="1:9">
      <c r="A25" s="6" t="s">
        <v>16</v>
      </c>
      <c r="B25" s="7" t="s">
        <v>68</v>
      </c>
      <c r="C25" s="8" t="s">
        <v>18</v>
      </c>
      <c r="D25" s="9">
        <v>9</v>
      </c>
      <c r="E25" s="10"/>
      <c r="F25" s="10"/>
      <c r="G25" s="10">
        <f t="shared" si="3"/>
        <v>0</v>
      </c>
      <c r="H25" s="10">
        <f t="shared" si="4"/>
        <v>0</v>
      </c>
      <c r="I25" s="69">
        <f t="shared" si="5"/>
        <v>0</v>
      </c>
    </row>
    <row r="26" spans="1:9" ht="24">
      <c r="A26" s="6" t="s">
        <v>16</v>
      </c>
      <c r="B26" s="7" t="s">
        <v>146</v>
      </c>
      <c r="C26" s="8" t="s">
        <v>18</v>
      </c>
      <c r="D26" s="9">
        <v>0</v>
      </c>
      <c r="E26" s="10"/>
      <c r="F26" s="10"/>
      <c r="G26" s="10">
        <f t="shared" si="3"/>
        <v>0</v>
      </c>
      <c r="H26" s="10">
        <f t="shared" si="4"/>
        <v>0</v>
      </c>
      <c r="I26" s="69">
        <f t="shared" si="5"/>
        <v>0</v>
      </c>
    </row>
    <row r="27" spans="1:9">
      <c r="A27" s="6" t="s">
        <v>16</v>
      </c>
      <c r="B27" s="7" t="s">
        <v>147</v>
      </c>
      <c r="C27" s="8" t="s">
        <v>18</v>
      </c>
      <c r="D27" s="9">
        <v>0</v>
      </c>
      <c r="E27" s="10"/>
      <c r="F27" s="10"/>
      <c r="G27" s="10">
        <f t="shared" ref="G27:G30" si="6">E27*D27</f>
        <v>0</v>
      </c>
      <c r="H27" s="10">
        <f t="shared" ref="H27:H30" si="7">F27*D27</f>
        <v>0</v>
      </c>
      <c r="I27" s="69">
        <f t="shared" ref="I27:I30" si="8">H27+G27</f>
        <v>0</v>
      </c>
    </row>
    <row r="28" spans="1:9">
      <c r="A28" s="6" t="s">
        <v>16</v>
      </c>
      <c r="B28" s="7" t="s">
        <v>148</v>
      </c>
      <c r="C28" s="8" t="s">
        <v>18</v>
      </c>
      <c r="D28" s="9">
        <v>0</v>
      </c>
      <c r="E28" s="10"/>
      <c r="F28" s="10"/>
      <c r="G28" s="10">
        <f t="shared" si="6"/>
        <v>0</v>
      </c>
      <c r="H28" s="10">
        <f t="shared" si="7"/>
        <v>0</v>
      </c>
      <c r="I28" s="69">
        <f t="shared" si="8"/>
        <v>0</v>
      </c>
    </row>
    <row r="29" spans="1:9">
      <c r="A29" s="6" t="s">
        <v>16</v>
      </c>
      <c r="B29" s="7" t="s">
        <v>149</v>
      </c>
      <c r="C29" s="8" t="s">
        <v>18</v>
      </c>
      <c r="D29" s="9">
        <v>0</v>
      </c>
      <c r="E29" s="10"/>
      <c r="F29" s="10"/>
      <c r="G29" s="10">
        <f t="shared" si="6"/>
        <v>0</v>
      </c>
      <c r="H29" s="10">
        <f t="shared" si="7"/>
        <v>0</v>
      </c>
      <c r="I29" s="69">
        <f t="shared" si="8"/>
        <v>0</v>
      </c>
    </row>
    <row r="30" spans="1:9">
      <c r="A30" s="6" t="s">
        <v>16</v>
      </c>
      <c r="B30" s="7" t="s">
        <v>150</v>
      </c>
      <c r="C30" s="8" t="s">
        <v>18</v>
      </c>
      <c r="D30" s="9">
        <v>0</v>
      </c>
      <c r="E30" s="10"/>
      <c r="F30" s="10"/>
      <c r="G30" s="10">
        <f t="shared" si="6"/>
        <v>0</v>
      </c>
      <c r="H30" s="10">
        <f t="shared" si="7"/>
        <v>0</v>
      </c>
      <c r="I30" s="69">
        <f t="shared" si="8"/>
        <v>0</v>
      </c>
    </row>
    <row r="31" spans="1:9">
      <c r="A31" s="6"/>
      <c r="B31" s="7"/>
      <c r="C31" s="8"/>
      <c r="D31" s="9"/>
      <c r="E31" s="10"/>
      <c r="F31" s="10"/>
      <c r="G31" s="10"/>
      <c r="H31" s="10"/>
      <c r="I31" s="69"/>
    </row>
    <row r="32" spans="1:9" ht="24">
      <c r="A32" s="6" t="s">
        <v>16</v>
      </c>
      <c r="B32" s="11" t="s">
        <v>69</v>
      </c>
      <c r="C32" s="8" t="s">
        <v>18</v>
      </c>
      <c r="D32" s="9">
        <f>D12*3+D14*3+D13*3+D15*3+D16*3+D17*3+D18*3+D20*5+D21*10+D22*6+D23*10</f>
        <v>325</v>
      </c>
      <c r="E32" s="10"/>
      <c r="F32" s="10"/>
      <c r="G32" s="10">
        <f t="shared" si="3"/>
        <v>0</v>
      </c>
      <c r="H32" s="10">
        <f t="shared" si="4"/>
        <v>0</v>
      </c>
      <c r="I32" s="69">
        <f t="shared" si="5"/>
        <v>0</v>
      </c>
    </row>
    <row r="33" spans="1:9" ht="24">
      <c r="A33" s="6" t="s">
        <v>16</v>
      </c>
      <c r="B33" s="11" t="s">
        <v>70</v>
      </c>
      <c r="C33" s="8" t="s">
        <v>18</v>
      </c>
      <c r="D33" s="9">
        <f>D32</f>
        <v>325</v>
      </c>
      <c r="E33" s="10"/>
      <c r="F33" s="10"/>
      <c r="G33" s="10">
        <f t="shared" si="3"/>
        <v>0</v>
      </c>
      <c r="H33" s="10">
        <f t="shared" si="4"/>
        <v>0</v>
      </c>
      <c r="I33" s="69">
        <f t="shared" si="5"/>
        <v>0</v>
      </c>
    </row>
    <row r="34" spans="1:9" ht="24">
      <c r="A34" s="6" t="s">
        <v>16</v>
      </c>
      <c r="B34" s="11" t="s">
        <v>71</v>
      </c>
      <c r="C34" s="8" t="s">
        <v>18</v>
      </c>
      <c r="D34" s="9">
        <v>1</v>
      </c>
      <c r="E34" s="10"/>
      <c r="F34" s="10"/>
      <c r="G34" s="10">
        <f t="shared" si="3"/>
        <v>0</v>
      </c>
      <c r="H34" s="10">
        <f t="shared" si="4"/>
        <v>0</v>
      </c>
      <c r="I34" s="69">
        <f t="shared" si="5"/>
        <v>0</v>
      </c>
    </row>
    <row r="35" spans="1:9">
      <c r="A35" s="6" t="s">
        <v>16</v>
      </c>
      <c r="B35" s="11" t="s">
        <v>72</v>
      </c>
      <c r="C35" s="8" t="s">
        <v>18</v>
      </c>
      <c r="D35" s="9">
        <v>1</v>
      </c>
      <c r="E35" s="10"/>
      <c r="F35" s="10"/>
      <c r="G35" s="10">
        <f t="shared" si="3"/>
        <v>0</v>
      </c>
      <c r="H35" s="10">
        <f t="shared" si="4"/>
        <v>0</v>
      </c>
      <c r="I35" s="69">
        <f t="shared" si="5"/>
        <v>0</v>
      </c>
    </row>
    <row r="36" spans="1:9" ht="48">
      <c r="A36" s="6" t="s">
        <v>16</v>
      </c>
      <c r="B36" s="11" t="s">
        <v>73</v>
      </c>
      <c r="C36" s="8" t="s">
        <v>20</v>
      </c>
      <c r="D36" s="9">
        <v>1</v>
      </c>
      <c r="E36" s="10"/>
      <c r="F36" s="10"/>
      <c r="G36" s="10">
        <f t="shared" si="3"/>
        <v>0</v>
      </c>
      <c r="H36" s="10">
        <f t="shared" si="4"/>
        <v>0</v>
      </c>
      <c r="I36" s="69">
        <f t="shared" si="5"/>
        <v>0</v>
      </c>
    </row>
    <row r="37" spans="1:9">
      <c r="A37" s="6"/>
      <c r="B37" s="11"/>
      <c r="C37" s="8"/>
      <c r="D37" s="9"/>
      <c r="E37" s="9"/>
      <c r="F37" s="10"/>
      <c r="G37" s="10"/>
      <c r="H37" s="10"/>
      <c r="I37" s="69"/>
    </row>
    <row r="38" spans="1:9" ht="36">
      <c r="A38" s="6"/>
      <c r="B38" s="11" t="s">
        <v>74</v>
      </c>
      <c r="C38" s="8" t="s">
        <v>20</v>
      </c>
      <c r="D38" s="9">
        <v>1</v>
      </c>
      <c r="E38" s="9"/>
      <c r="F38" s="70"/>
      <c r="G38" s="10"/>
      <c r="H38" s="10"/>
      <c r="I38" s="69">
        <f>E38+H38*D38</f>
        <v>0</v>
      </c>
    </row>
    <row r="39" spans="1:9">
      <c r="A39" s="70"/>
      <c r="B39" s="11" t="s">
        <v>27</v>
      </c>
      <c r="C39" s="8"/>
      <c r="D39" s="12">
        <v>0.03</v>
      </c>
      <c r="E39" s="70"/>
      <c r="F39" s="70"/>
      <c r="G39" s="10"/>
      <c r="H39" s="10">
        <f>SUM(H5:H36)</f>
        <v>0</v>
      </c>
      <c r="I39" s="71">
        <f>0.03*H39</f>
        <v>0</v>
      </c>
    </row>
    <row r="40" spans="1:9">
      <c r="A40" s="70"/>
      <c r="B40" s="13" t="s">
        <v>28</v>
      </c>
      <c r="C40" s="8"/>
      <c r="D40" s="14">
        <v>4.4999999999999998E-2</v>
      </c>
      <c r="E40" s="70"/>
      <c r="F40" s="70"/>
      <c r="G40" s="10"/>
      <c r="H40" s="10">
        <f>SUM(H5:H36)</f>
        <v>0</v>
      </c>
      <c r="I40" s="71">
        <f>0.045*H40</f>
        <v>0</v>
      </c>
    </row>
    <row r="41" spans="1:9">
      <c r="A41" s="70"/>
      <c r="B41" s="11" t="s">
        <v>29</v>
      </c>
      <c r="C41" s="8"/>
      <c r="D41" s="12">
        <v>0.03</v>
      </c>
      <c r="E41" s="70"/>
      <c r="F41" s="70"/>
      <c r="G41" s="10"/>
      <c r="H41" s="10">
        <f>SUM(G5:G36)</f>
        <v>0</v>
      </c>
      <c r="I41" s="71">
        <f>0.03*H41</f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view="pageBreakPreview" zoomScale="115" zoomScaleNormal="100" zoomScaleSheetLayoutView="115" workbookViewId="0">
      <selection activeCell="C34" sqref="C34"/>
    </sheetView>
  </sheetViews>
  <sheetFormatPr defaultRowHeight="15"/>
  <cols>
    <col min="1" max="1" width="4.85546875" customWidth="1"/>
    <col min="2" max="2" width="52.42578125" customWidth="1"/>
    <col min="5" max="5" width="17" customWidth="1"/>
    <col min="6" max="6" width="17.42578125" customWidth="1"/>
  </cols>
  <sheetData>
    <row r="1" spans="1:6">
      <c r="A1" s="20" t="s">
        <v>6</v>
      </c>
      <c r="B1" s="20" t="s">
        <v>7</v>
      </c>
      <c r="C1" s="20" t="s">
        <v>8</v>
      </c>
      <c r="D1" s="21" t="s">
        <v>9</v>
      </c>
      <c r="E1" s="22" t="s">
        <v>31</v>
      </c>
      <c r="F1" s="23" t="s">
        <v>14</v>
      </c>
    </row>
    <row r="2" spans="1:6" ht="15.75">
      <c r="A2" s="24" t="s">
        <v>15</v>
      </c>
      <c r="B2" s="25"/>
      <c r="C2" s="26"/>
      <c r="D2" s="27"/>
      <c r="E2" s="28"/>
      <c r="F2" s="29">
        <f>SUM(F5:F28)</f>
        <v>0</v>
      </c>
    </row>
    <row r="3" spans="1:6">
      <c r="A3" s="30"/>
      <c r="B3" s="31"/>
      <c r="C3" s="32"/>
      <c r="D3" s="33"/>
      <c r="E3" s="34"/>
      <c r="F3" s="35"/>
    </row>
    <row r="4" spans="1:6">
      <c r="A4" s="36" t="s">
        <v>19</v>
      </c>
      <c r="B4" s="37" t="s">
        <v>32</v>
      </c>
      <c r="C4" s="36"/>
      <c r="D4" s="38"/>
      <c r="E4" s="39"/>
      <c r="F4" s="40"/>
    </row>
    <row r="5" spans="1:6">
      <c r="A5" s="41" t="s">
        <v>19</v>
      </c>
      <c r="B5" s="42" t="s">
        <v>25</v>
      </c>
      <c r="C5" s="43" t="s">
        <v>24</v>
      </c>
      <c r="D5" s="44">
        <v>75</v>
      </c>
      <c r="E5" s="45"/>
      <c r="F5" s="46">
        <f t="shared" ref="F5:F28" si="0">E5*D5</f>
        <v>0</v>
      </c>
    </row>
    <row r="6" spans="1:6">
      <c r="A6" s="41" t="s">
        <v>19</v>
      </c>
      <c r="B6" s="47" t="s">
        <v>33</v>
      </c>
      <c r="C6" s="48" t="s">
        <v>26</v>
      </c>
      <c r="D6" s="49">
        <v>3</v>
      </c>
      <c r="E6" s="50"/>
      <c r="F6" s="46">
        <f t="shared" si="0"/>
        <v>0</v>
      </c>
    </row>
    <row r="7" spans="1:6">
      <c r="A7" s="41" t="s">
        <v>19</v>
      </c>
      <c r="B7" s="47" t="s">
        <v>34</v>
      </c>
      <c r="C7" s="48" t="s">
        <v>26</v>
      </c>
      <c r="D7" s="49">
        <v>3</v>
      </c>
      <c r="E7" s="50"/>
      <c r="F7" s="46">
        <f t="shared" si="0"/>
        <v>0</v>
      </c>
    </row>
    <row r="8" spans="1:6">
      <c r="A8" s="41" t="s">
        <v>19</v>
      </c>
      <c r="B8" s="47" t="s">
        <v>23</v>
      </c>
      <c r="C8" s="48" t="s">
        <v>24</v>
      </c>
      <c r="D8" s="49">
        <v>80</v>
      </c>
      <c r="E8" s="50"/>
      <c r="F8" s="46">
        <f t="shared" si="0"/>
        <v>0</v>
      </c>
    </row>
    <row r="9" spans="1:6">
      <c r="A9" s="41" t="s">
        <v>19</v>
      </c>
      <c r="B9" s="51" t="s">
        <v>35</v>
      </c>
      <c r="C9" s="43" t="s">
        <v>24</v>
      </c>
      <c r="D9" s="52">
        <v>20</v>
      </c>
      <c r="E9" s="45"/>
      <c r="F9" s="46">
        <f t="shared" si="0"/>
        <v>0</v>
      </c>
    </row>
    <row r="10" spans="1:6">
      <c r="A10" s="41" t="s">
        <v>19</v>
      </c>
      <c r="B10" s="53" t="s">
        <v>22</v>
      </c>
      <c r="C10" s="43" t="s">
        <v>20</v>
      </c>
      <c r="D10" s="44">
        <v>1</v>
      </c>
      <c r="E10" s="45"/>
      <c r="F10" s="46">
        <f t="shared" si="0"/>
        <v>0</v>
      </c>
    </row>
    <row r="11" spans="1:6">
      <c r="A11" s="41" t="s">
        <v>19</v>
      </c>
      <c r="B11" s="53" t="s">
        <v>21</v>
      </c>
      <c r="C11" s="43" t="s">
        <v>20</v>
      </c>
      <c r="D11" s="44">
        <v>1</v>
      </c>
      <c r="E11" s="45"/>
      <c r="F11" s="46">
        <f t="shared" si="0"/>
        <v>0</v>
      </c>
    </row>
    <row r="12" spans="1:6">
      <c r="A12" s="41" t="s">
        <v>19</v>
      </c>
      <c r="B12" s="42" t="s">
        <v>36</v>
      </c>
      <c r="C12" s="43" t="s">
        <v>24</v>
      </c>
      <c r="D12" s="44">
        <v>24</v>
      </c>
      <c r="E12" s="45"/>
      <c r="F12" s="46">
        <f t="shared" si="0"/>
        <v>0</v>
      </c>
    </row>
    <row r="13" spans="1:6">
      <c r="A13" s="41" t="s">
        <v>19</v>
      </c>
      <c r="B13" s="54" t="s">
        <v>37</v>
      </c>
      <c r="C13" s="43" t="s">
        <v>24</v>
      </c>
      <c r="D13" s="44">
        <v>5</v>
      </c>
      <c r="E13" s="45"/>
      <c r="F13" s="46">
        <f t="shared" si="0"/>
        <v>0</v>
      </c>
    </row>
    <row r="14" spans="1:6">
      <c r="A14" s="41" t="s">
        <v>19</v>
      </c>
      <c r="B14" s="54" t="s">
        <v>38</v>
      </c>
      <c r="C14" s="43" t="s">
        <v>20</v>
      </c>
      <c r="D14" s="44">
        <v>1</v>
      </c>
      <c r="E14" s="45"/>
      <c r="F14" s="46">
        <f t="shared" si="0"/>
        <v>0</v>
      </c>
    </row>
    <row r="15" spans="1:6">
      <c r="A15" s="41" t="s">
        <v>19</v>
      </c>
      <c r="B15" s="53" t="s">
        <v>39</v>
      </c>
      <c r="C15" s="43" t="s">
        <v>20</v>
      </c>
      <c r="D15" s="44">
        <v>1</v>
      </c>
      <c r="E15" s="45"/>
      <c r="F15" s="46">
        <f t="shared" si="0"/>
        <v>0</v>
      </c>
    </row>
    <row r="16" spans="1:6">
      <c r="A16" s="41" t="s">
        <v>19</v>
      </c>
      <c r="B16" s="53" t="s">
        <v>40</v>
      </c>
      <c r="C16" s="43" t="s">
        <v>24</v>
      </c>
      <c r="D16" s="44">
        <v>3</v>
      </c>
      <c r="E16" s="45"/>
      <c r="F16" s="46">
        <f t="shared" si="0"/>
        <v>0</v>
      </c>
    </row>
    <row r="17" spans="1:6">
      <c r="A17" s="41" t="s">
        <v>19</v>
      </c>
      <c r="B17" s="53" t="s">
        <v>41</v>
      </c>
      <c r="C17" s="43" t="s">
        <v>24</v>
      </c>
      <c r="D17" s="44">
        <v>50</v>
      </c>
      <c r="E17" s="45"/>
      <c r="F17" s="46">
        <f t="shared" si="0"/>
        <v>0</v>
      </c>
    </row>
    <row r="18" spans="1:6">
      <c r="A18" s="41" t="s">
        <v>19</v>
      </c>
      <c r="B18" s="53" t="s">
        <v>42</v>
      </c>
      <c r="C18" s="43" t="s">
        <v>43</v>
      </c>
      <c r="D18" s="44">
        <v>28</v>
      </c>
      <c r="E18" s="45"/>
      <c r="F18" s="46">
        <f t="shared" si="0"/>
        <v>0</v>
      </c>
    </row>
    <row r="19" spans="1:6">
      <c r="A19" s="41" t="s">
        <v>19</v>
      </c>
      <c r="B19" s="53" t="s">
        <v>44</v>
      </c>
      <c r="C19" s="43" t="s">
        <v>20</v>
      </c>
      <c r="D19" s="44">
        <v>0</v>
      </c>
      <c r="E19" s="45"/>
      <c r="F19" s="46">
        <f t="shared" si="0"/>
        <v>0</v>
      </c>
    </row>
    <row r="20" spans="1:6">
      <c r="A20" s="41" t="s">
        <v>19</v>
      </c>
      <c r="B20" s="53" t="s">
        <v>45</v>
      </c>
      <c r="C20" s="43" t="s">
        <v>20</v>
      </c>
      <c r="D20" s="44">
        <v>1</v>
      </c>
      <c r="E20" s="45"/>
      <c r="F20" s="46">
        <f t="shared" si="0"/>
        <v>0</v>
      </c>
    </row>
    <row r="21" spans="1:6">
      <c r="A21" s="41" t="s">
        <v>19</v>
      </c>
      <c r="B21" s="53" t="s">
        <v>46</v>
      </c>
      <c r="C21" s="43" t="s">
        <v>24</v>
      </c>
      <c r="D21" s="44">
        <v>30</v>
      </c>
      <c r="E21" s="45"/>
      <c r="F21" s="46">
        <f t="shared" si="0"/>
        <v>0</v>
      </c>
    </row>
    <row r="22" spans="1:6">
      <c r="A22" s="41" t="s">
        <v>19</v>
      </c>
      <c r="B22" s="53" t="s">
        <v>47</v>
      </c>
      <c r="C22" s="43" t="s">
        <v>24</v>
      </c>
      <c r="D22" s="44">
        <v>24</v>
      </c>
      <c r="E22" s="45"/>
      <c r="F22" s="46">
        <f t="shared" si="0"/>
        <v>0</v>
      </c>
    </row>
    <row r="23" spans="1:6">
      <c r="A23" s="41" t="s">
        <v>19</v>
      </c>
      <c r="B23" s="53" t="s">
        <v>48</v>
      </c>
      <c r="C23" s="43" t="s">
        <v>24</v>
      </c>
      <c r="D23" s="44">
        <v>16</v>
      </c>
      <c r="E23" s="45"/>
      <c r="F23" s="46">
        <f t="shared" si="0"/>
        <v>0</v>
      </c>
    </row>
    <row r="24" spans="1:6">
      <c r="A24" s="41" t="s">
        <v>19</v>
      </c>
      <c r="B24" s="53" t="s">
        <v>49</v>
      </c>
      <c r="C24" s="43" t="s">
        <v>24</v>
      </c>
      <c r="D24" s="44">
        <v>24</v>
      </c>
      <c r="E24" s="45"/>
      <c r="F24" s="46">
        <f t="shared" si="0"/>
        <v>0</v>
      </c>
    </row>
    <row r="25" spans="1:6">
      <c r="A25" s="41" t="s">
        <v>19</v>
      </c>
      <c r="B25" s="53" t="s">
        <v>50</v>
      </c>
      <c r="C25" s="43" t="s">
        <v>24</v>
      </c>
      <c r="D25" s="44">
        <v>100</v>
      </c>
      <c r="E25" s="45"/>
      <c r="F25" s="46">
        <f t="shared" si="0"/>
        <v>0</v>
      </c>
    </row>
    <row r="26" spans="1:6">
      <c r="A26" s="41" t="s">
        <v>19</v>
      </c>
      <c r="B26" s="53" t="s">
        <v>51</v>
      </c>
      <c r="C26" s="43" t="s">
        <v>20</v>
      </c>
      <c r="D26" s="44">
        <v>1</v>
      </c>
      <c r="E26" s="45"/>
      <c r="F26" s="46">
        <f t="shared" si="0"/>
        <v>0</v>
      </c>
    </row>
    <row r="27" spans="1:6">
      <c r="A27" s="41" t="s">
        <v>19</v>
      </c>
      <c r="B27" s="53" t="s">
        <v>52</v>
      </c>
      <c r="C27" s="43" t="s">
        <v>24</v>
      </c>
      <c r="D27" s="44">
        <v>8</v>
      </c>
      <c r="E27" s="45"/>
      <c r="F27" s="46">
        <f t="shared" si="0"/>
        <v>0</v>
      </c>
    </row>
    <row r="28" spans="1:6">
      <c r="A28" s="41" t="s">
        <v>19</v>
      </c>
      <c r="B28" s="53" t="s">
        <v>53</v>
      </c>
      <c r="C28" s="43" t="s">
        <v>20</v>
      </c>
      <c r="D28" s="44">
        <v>1</v>
      </c>
      <c r="E28" s="45"/>
      <c r="F28" s="46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659A8A6242014DB0DE5F1BD3F2A6B2" ma:contentTypeVersion="15" ma:contentTypeDescription="Vytvoří nový dokument" ma:contentTypeScope="" ma:versionID="f27370a13b5861d1fba91325f6186c22">
  <xsd:schema xmlns:xsd="http://www.w3.org/2001/XMLSchema" xmlns:xs="http://www.w3.org/2001/XMLSchema" xmlns:p="http://schemas.microsoft.com/office/2006/metadata/properties" xmlns:ns2="c7a5f228-51a8-4a12-8fd7-0fbde3420842" xmlns:ns3="dcfbe193-a2ee-4b3f-9546-65db34194daa" targetNamespace="http://schemas.microsoft.com/office/2006/metadata/properties" ma:root="true" ma:fieldsID="a71ec503b00d34926a52c22cd62836f8" ns2:_="" ns3:_="">
    <xsd:import namespace="c7a5f228-51a8-4a12-8fd7-0fbde3420842"/>
    <xsd:import namespace="dcfbe193-a2ee-4b3f-9546-65db34194d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5f228-51a8-4a12-8fd7-0fbde34208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d4114708-3ce2-42c7-bb8a-e606a2cebc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fbe193-a2ee-4b3f-9546-65db34194da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5549137-6b2e-4ac3-8958-72722e3c029c}" ma:internalName="TaxCatchAll" ma:showField="CatchAllData" ma:web="dcfbe193-a2ee-4b3f-9546-65db34194d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C8478E-2148-4074-93E9-950E72ED8D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a5f228-51a8-4a12-8fd7-0fbde3420842"/>
    <ds:schemaRef ds:uri="dcfbe193-a2ee-4b3f-9546-65db34194d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305F60-38FD-4E8E-ADF9-8600A6A665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Přívod</vt:lpstr>
      <vt:lpstr>Silnoproud</vt:lpstr>
      <vt:lpstr>Rozvaděč HR</vt:lpstr>
      <vt:lpstr>Ostatní položky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Štěpán</cp:lastModifiedBy>
  <dcterms:created xsi:type="dcterms:W3CDTF">2022-11-04T05:07:21Z</dcterms:created>
  <dcterms:modified xsi:type="dcterms:W3CDTF">2025-01-30T17:40:41Z</dcterms:modified>
</cp:coreProperties>
</file>